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8012021_SC_2 - Autobusov..." sheetId="2" r:id="rId2"/>
    <sheet name="08012021_SC_3 - Autobus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'08012021_SC_2 - Autobusov...'!$C$127:$K$587</definedName>
    <definedName name="_xlnm.Print_Area" localSheetId="1">'08012021_SC_2 - Autobusov...'!$C$4:$J$75,'08012021_SC_2 - Autobusov...'!$C$81:$J$109,'08012021_SC_2 - Autobusov...'!$C$115:$K$587</definedName>
    <definedName name="_xlnm.Print_Titles" localSheetId="1">'08012021_SC_2 - Autobusov...'!$127:$127</definedName>
    <definedName name="_xlnm._FilterDatabase" localSheetId="2" hidden="1">'08012021_SC_3 - Autobusov...'!$C$119:$K$146</definedName>
    <definedName name="_xlnm.Print_Area" localSheetId="2">'08012021_SC_3 - Autobusov...'!$C$4:$J$75,'08012021_SC_3 - Autobusov...'!$C$81:$J$101,'08012021_SC_3 - Autobusov...'!$C$107:$K$146</definedName>
    <definedName name="_xlnm.Print_Titles" localSheetId="2">'08012021_SC_3 - Autobusov...'!$119:$119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4"/>
  <c r="E112"/>
  <c r="J91"/>
  <c r="J90"/>
  <c r="F88"/>
  <c r="E86"/>
  <c r="J18"/>
  <c r="E18"/>
  <c r="F91"/>
  <c r="J17"/>
  <c r="J15"/>
  <c r="E15"/>
  <c r="F116"/>
  <c r="J14"/>
  <c r="J12"/>
  <c r="J114"/>
  <c r="E7"/>
  <c r="E110"/>
  <c i="2" r="J37"/>
  <c r="J36"/>
  <c i="1" r="AY95"/>
  <c i="2" r="J35"/>
  <c i="1" r="AX95"/>
  <c i="2" r="BI586"/>
  <c r="BH586"/>
  <c r="BG586"/>
  <c r="BF586"/>
  <c r="T586"/>
  <c r="T585"/>
  <c r="T584"/>
  <c r="R586"/>
  <c r="R585"/>
  <c r="R584"/>
  <c r="P586"/>
  <c r="P585"/>
  <c r="P584"/>
  <c r="BI582"/>
  <c r="BH582"/>
  <c r="BG582"/>
  <c r="BF582"/>
  <c r="T582"/>
  <c r="R582"/>
  <c r="P582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T571"/>
  <c r="R572"/>
  <c r="R571"/>
  <c r="P572"/>
  <c r="P571"/>
  <c r="BI567"/>
  <c r="BH567"/>
  <c r="BG567"/>
  <c r="BF567"/>
  <c r="T567"/>
  <c r="R567"/>
  <c r="P567"/>
  <c r="BI563"/>
  <c r="BH563"/>
  <c r="BG563"/>
  <c r="BF563"/>
  <c r="T563"/>
  <c r="R563"/>
  <c r="P563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39"/>
  <c r="BH539"/>
  <c r="BG539"/>
  <c r="BF539"/>
  <c r="T539"/>
  <c r="R539"/>
  <c r="P539"/>
  <c r="BI535"/>
  <c r="BH535"/>
  <c r="BG535"/>
  <c r="BF535"/>
  <c r="T535"/>
  <c r="R535"/>
  <c r="P535"/>
  <c r="BI528"/>
  <c r="BH528"/>
  <c r="BG528"/>
  <c r="BF528"/>
  <c r="T528"/>
  <c r="R528"/>
  <c r="P528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0"/>
  <c r="BH510"/>
  <c r="BG510"/>
  <c r="BF510"/>
  <c r="T510"/>
  <c r="R510"/>
  <c r="P510"/>
  <c r="BI503"/>
  <c r="BH503"/>
  <c r="BG503"/>
  <c r="BF503"/>
  <c r="T503"/>
  <c r="R503"/>
  <c r="P503"/>
  <c r="BI501"/>
  <c r="BH501"/>
  <c r="BG501"/>
  <c r="BF501"/>
  <c r="T501"/>
  <c r="R501"/>
  <c r="P501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0"/>
  <c r="BH480"/>
  <c r="BG480"/>
  <c r="BF480"/>
  <c r="T480"/>
  <c r="R480"/>
  <c r="P480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5"/>
  <c r="BH455"/>
  <c r="BG455"/>
  <c r="BF455"/>
  <c r="T455"/>
  <c r="R455"/>
  <c r="P455"/>
  <c r="BI450"/>
  <c r="BH450"/>
  <c r="BG450"/>
  <c r="BF450"/>
  <c r="T450"/>
  <c r="R450"/>
  <c r="P450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1"/>
  <c r="BH421"/>
  <c r="BG421"/>
  <c r="BF421"/>
  <c r="T421"/>
  <c r="R421"/>
  <c r="P421"/>
  <c r="BI419"/>
  <c r="BH419"/>
  <c r="BG419"/>
  <c r="BF419"/>
  <c r="T419"/>
  <c r="R419"/>
  <c r="P419"/>
  <c r="BI414"/>
  <c r="BH414"/>
  <c r="BG414"/>
  <c r="BF414"/>
  <c r="T414"/>
  <c r="R414"/>
  <c r="P414"/>
  <c r="BI412"/>
  <c r="BH412"/>
  <c r="BG412"/>
  <c r="BF412"/>
  <c r="T412"/>
  <c r="R412"/>
  <c r="P412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1"/>
  <c r="BH311"/>
  <c r="BG311"/>
  <c r="BF311"/>
  <c r="T311"/>
  <c r="R311"/>
  <c r="P311"/>
  <c r="BI309"/>
  <c r="BH309"/>
  <c r="BG309"/>
  <c r="BF309"/>
  <c r="T309"/>
  <c r="R309"/>
  <c r="P309"/>
  <c r="BI304"/>
  <c r="BH304"/>
  <c r="BG304"/>
  <c r="BF304"/>
  <c r="T304"/>
  <c r="R304"/>
  <c r="P304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J125"/>
  <c r="J124"/>
  <c r="F122"/>
  <c r="E120"/>
  <c r="J91"/>
  <c r="J90"/>
  <c r="F88"/>
  <c r="E86"/>
  <c r="J18"/>
  <c r="E18"/>
  <c r="F91"/>
  <c r="J17"/>
  <c r="J15"/>
  <c r="E15"/>
  <c r="F90"/>
  <c r="J14"/>
  <c r="J12"/>
  <c r="J122"/>
  <c r="E7"/>
  <c r="E84"/>
  <c i="1" r="L90"/>
  <c r="AM90"/>
  <c r="AM89"/>
  <c r="L89"/>
  <c r="AM87"/>
  <c r="L87"/>
  <c r="L85"/>
  <c r="L84"/>
  <c i="2" r="BK563"/>
  <c r="J480"/>
  <c r="BK443"/>
  <c r="J431"/>
  <c r="J414"/>
  <c r="BK394"/>
  <c r="BK361"/>
  <c r="BK333"/>
  <c r="J309"/>
  <c r="J278"/>
  <c r="BK238"/>
  <c r="J179"/>
  <c r="BK159"/>
  <c r="BK586"/>
  <c r="J576"/>
  <c r="J567"/>
  <c r="BK539"/>
  <c r="J519"/>
  <c r="J503"/>
  <c r="BK487"/>
  <c r="BK421"/>
  <c r="BK375"/>
  <c r="J333"/>
  <c r="J297"/>
  <c r="BK243"/>
  <c r="J208"/>
  <c r="J184"/>
  <c r="J136"/>
  <c r="J515"/>
  <c r="J455"/>
  <c r="J427"/>
  <c r="J401"/>
  <c r="J390"/>
  <c r="BK341"/>
  <c r="J311"/>
  <c r="J304"/>
  <c r="J288"/>
  <c r="BK257"/>
  <c r="BK226"/>
  <c r="BK203"/>
  <c r="J164"/>
  <c r="J146"/>
  <c r="BK582"/>
  <c r="J556"/>
  <c r="BK535"/>
  <c r="BK466"/>
  <c r="J450"/>
  <c r="BK403"/>
  <c r="J375"/>
  <c r="BK329"/>
  <c r="J269"/>
  <c r="J238"/>
  <c r="J203"/>
  <c r="BK175"/>
  <c r="BK150"/>
  <c i="3" r="BK139"/>
  <c r="J123"/>
  <c r="J129"/>
  <c r="BK129"/>
  <c r="BK142"/>
  <c i="2" r="BK556"/>
  <c r="BK501"/>
  <c r="BK476"/>
  <c r="BK427"/>
  <c r="J380"/>
  <c r="J346"/>
  <c r="BK317"/>
  <c r="BK295"/>
  <c r="J257"/>
  <c r="J170"/>
  <c r="J148"/>
  <c i="1" r="AS94"/>
  <c i="2" r="J535"/>
  <c r="J510"/>
  <c r="J496"/>
  <c r="BK460"/>
  <c r="BK397"/>
  <c r="BK369"/>
  <c r="BK283"/>
  <c r="BK218"/>
  <c r="BK166"/>
  <c r="J528"/>
  <c r="J471"/>
  <c r="J443"/>
  <c r="J419"/>
  <c r="J394"/>
  <c r="J350"/>
  <c r="J317"/>
  <c r="BK309"/>
  <c r="J293"/>
  <c r="BK269"/>
  <c r="BK248"/>
  <c r="J218"/>
  <c r="J189"/>
  <c r="BK148"/>
  <c r="J586"/>
  <c r="BK576"/>
  <c r="BK548"/>
  <c r="BK480"/>
  <c r="BK455"/>
  <c r="J405"/>
  <c r="J387"/>
  <c r="BK354"/>
  <c r="BK321"/>
  <c r="BK261"/>
  <c r="BK235"/>
  <c r="BK194"/>
  <c r="J166"/>
  <c i="3" r="J137"/>
  <c r="J142"/>
  <c r="J125"/>
  <c r="J145"/>
  <c r="BK123"/>
  <c r="J127"/>
  <c i="2" r="J563"/>
  <c r="BK496"/>
  <c r="BK439"/>
  <c r="BK412"/>
  <c r="J385"/>
  <c r="J354"/>
  <c r="J329"/>
  <c r="BK288"/>
  <c r="BK222"/>
  <c r="BK164"/>
  <c r="BK141"/>
  <c r="J580"/>
  <c r="BK572"/>
  <c r="J552"/>
  <c r="J523"/>
  <c r="BK510"/>
  <c r="J501"/>
  <c r="BK471"/>
  <c r="BK401"/>
  <c r="J341"/>
  <c r="J321"/>
  <c r="J273"/>
  <c r="J226"/>
  <c r="BK189"/>
  <c r="BK519"/>
  <c r="J466"/>
  <c r="J439"/>
  <c r="BK414"/>
  <c r="J397"/>
  <c r="J361"/>
  <c r="BK337"/>
  <c r="BK297"/>
  <c r="J283"/>
  <c r="BK253"/>
  <c r="J222"/>
  <c r="J199"/>
  <c r="J150"/>
  <c r="BK136"/>
  <c r="J572"/>
  <c r="J544"/>
  <c r="J487"/>
  <c r="J460"/>
  <c r="J412"/>
  <c r="BK385"/>
  <c r="J369"/>
  <c r="BK346"/>
  <c r="BK273"/>
  <c r="J253"/>
  <c r="BK213"/>
  <c r="BK184"/>
  <c r="BK170"/>
  <c i="3" r="BK125"/>
  <c r="J139"/>
  <c r="BK127"/>
  <c r="BK137"/>
  <c i="2" r="J548"/>
  <c r="BK491"/>
  <c r="J435"/>
  <c r="BK419"/>
  <c r="BK405"/>
  <c r="BK365"/>
  <c r="BK350"/>
  <c r="BK311"/>
  <c r="BK293"/>
  <c r="J261"/>
  <c r="BK199"/>
  <c r="J131"/>
  <c r="J582"/>
  <c r="BK567"/>
  <c r="BK544"/>
  <c r="BK528"/>
  <c r="BK515"/>
  <c r="BK503"/>
  <c r="J491"/>
  <c r="BK435"/>
  <c r="BK380"/>
  <c r="J337"/>
  <c r="BK304"/>
  <c r="J265"/>
  <c r="J235"/>
  <c r="J194"/>
  <c r="J141"/>
  <c r="BK523"/>
  <c r="BK450"/>
  <c r="J421"/>
  <c r="J403"/>
  <c r="BK387"/>
  <c r="BK325"/>
  <c r="J295"/>
  <c r="BK278"/>
  <c r="J243"/>
  <c r="J213"/>
  <c r="J175"/>
  <c r="BK131"/>
  <c r="BK580"/>
  <c r="BK552"/>
  <c r="J539"/>
  <c r="J476"/>
  <c r="BK431"/>
  <c r="BK390"/>
  <c r="J365"/>
  <c r="J325"/>
  <c r="BK265"/>
  <c r="J248"/>
  <c r="BK208"/>
  <c r="BK179"/>
  <c r="J159"/>
  <c r="BK146"/>
  <c i="3" r="BK132"/>
  <c r="J132"/>
  <c r="BK145"/>
  <c i="2" l="1" r="BK130"/>
  <c r="J130"/>
  <c r="J97"/>
  <c r="BK277"/>
  <c r="J277"/>
  <c r="J98"/>
  <c r="BK292"/>
  <c r="J292"/>
  <c r="J99"/>
  <c r="T292"/>
  <c r="T316"/>
  <c r="R384"/>
  <c r="R426"/>
  <c r="T130"/>
  <c r="T277"/>
  <c r="R292"/>
  <c r="P316"/>
  <c r="BK384"/>
  <c r="J384"/>
  <c r="J101"/>
  <c r="T384"/>
  <c r="T426"/>
  <c r="T527"/>
  <c r="P575"/>
  <c r="P574"/>
  <c r="T575"/>
  <c r="T574"/>
  <c r="P130"/>
  <c r="P277"/>
  <c r="BK316"/>
  <c r="J316"/>
  <c r="J100"/>
  <c r="BK426"/>
  <c r="J426"/>
  <c r="J102"/>
  <c r="P527"/>
  <c i="3" r="P122"/>
  <c i="2" r="R130"/>
  <c r="R277"/>
  <c r="P292"/>
  <c r="R316"/>
  <c r="P384"/>
  <c r="P426"/>
  <c r="BK527"/>
  <c r="J527"/>
  <c r="J103"/>
  <c r="R527"/>
  <c r="BK575"/>
  <c r="J575"/>
  <c r="J106"/>
  <c r="R575"/>
  <c r="R574"/>
  <c i="3" r="BK122"/>
  <c r="J122"/>
  <c r="J97"/>
  <c r="R122"/>
  <c r="T122"/>
  <c r="BK136"/>
  <c r="J136"/>
  <c r="J99"/>
  <c r="P136"/>
  <c r="R136"/>
  <c r="T136"/>
  <c r="BK141"/>
  <c r="J141"/>
  <c r="J100"/>
  <c r="P141"/>
  <c r="R141"/>
  <c r="T141"/>
  <c i="2" r="BK585"/>
  <c r="J585"/>
  <c r="J108"/>
  <c r="BK571"/>
  <c r="J571"/>
  <c r="J104"/>
  <c i="3" r="BK131"/>
  <c r="J131"/>
  <c r="J98"/>
  <c r="E84"/>
  <c r="F117"/>
  <c r="BE123"/>
  <c r="BE125"/>
  <c r="BE127"/>
  <c r="BE129"/>
  <c r="BE132"/>
  <c r="F90"/>
  <c r="BE137"/>
  <c r="BE139"/>
  <c r="J88"/>
  <c r="BE142"/>
  <c r="BE145"/>
  <c i="2" r="E118"/>
  <c r="F124"/>
  <c r="BE131"/>
  <c r="BE150"/>
  <c r="BE159"/>
  <c r="BE164"/>
  <c r="BE189"/>
  <c r="BE218"/>
  <c r="BE222"/>
  <c r="BE238"/>
  <c r="BE248"/>
  <c r="BE253"/>
  <c r="BE283"/>
  <c r="BE295"/>
  <c r="BE304"/>
  <c r="BE311"/>
  <c r="BE317"/>
  <c r="BE337"/>
  <c r="BE394"/>
  <c r="BE405"/>
  <c r="BE414"/>
  <c r="BE421"/>
  <c r="BE427"/>
  <c r="BE435"/>
  <c r="BE443"/>
  <c r="BE539"/>
  <c r="BE544"/>
  <c r="BE556"/>
  <c r="BE567"/>
  <c r="BE572"/>
  <c r="BE582"/>
  <c r="F125"/>
  <c r="BE166"/>
  <c r="BE179"/>
  <c r="BE235"/>
  <c r="BE261"/>
  <c r="BE297"/>
  <c r="BE329"/>
  <c r="BE333"/>
  <c r="BE365"/>
  <c r="BE369"/>
  <c r="BE375"/>
  <c r="BE380"/>
  <c r="BE390"/>
  <c r="BE403"/>
  <c r="BE412"/>
  <c r="BE419"/>
  <c r="BE431"/>
  <c r="BE466"/>
  <c r="BE471"/>
  <c r="BE510"/>
  <c r="BE515"/>
  <c r="BE519"/>
  <c r="BE528"/>
  <c r="BE535"/>
  <c r="BE563"/>
  <c r="BE146"/>
  <c r="BE148"/>
  <c r="BE170"/>
  <c r="BE175"/>
  <c r="BE199"/>
  <c r="BE226"/>
  <c r="BE257"/>
  <c r="BE273"/>
  <c r="BE278"/>
  <c r="BE288"/>
  <c r="BE293"/>
  <c r="BE309"/>
  <c r="BE325"/>
  <c r="BE346"/>
  <c r="BE350"/>
  <c r="BE354"/>
  <c r="BE361"/>
  <c r="BE385"/>
  <c r="BE439"/>
  <c r="BE450"/>
  <c r="BE476"/>
  <c r="BE480"/>
  <c r="BE491"/>
  <c r="BE501"/>
  <c r="BE503"/>
  <c r="BE523"/>
  <c r="BE576"/>
  <c r="BE580"/>
  <c r="BE586"/>
  <c r="J88"/>
  <c r="BE136"/>
  <c r="BE141"/>
  <c r="BE184"/>
  <c r="BE194"/>
  <c r="BE203"/>
  <c r="BE208"/>
  <c r="BE213"/>
  <c r="BE243"/>
  <c r="BE265"/>
  <c r="BE269"/>
  <c r="BE321"/>
  <c r="BE341"/>
  <c r="BE387"/>
  <c r="BE397"/>
  <c r="BE401"/>
  <c r="BE455"/>
  <c r="BE460"/>
  <c r="BE487"/>
  <c r="BE496"/>
  <c r="BE548"/>
  <c r="BE552"/>
  <c r="J34"/>
  <c i="1" r="AW95"/>
  <c i="3" r="F37"/>
  <c i="1" r="BD96"/>
  <c i="3" r="F36"/>
  <c i="1" r="BC96"/>
  <c i="2" r="F36"/>
  <c i="1" r="BC95"/>
  <c i="3" r="F35"/>
  <c i="1" r="BB96"/>
  <c i="3" r="F34"/>
  <c i="1" r="BA96"/>
  <c i="2" r="F34"/>
  <c i="1" r="BA95"/>
  <c i="3" r="J34"/>
  <c i="1" r="AW96"/>
  <c i="2" r="F35"/>
  <c i="1" r="BB95"/>
  <c i="2" r="F37"/>
  <c i="1" r="BD95"/>
  <c i="3" l="1" r="T121"/>
  <c r="T120"/>
  <c i="2" r="R129"/>
  <c r="R128"/>
  <c i="3" r="R121"/>
  <c r="R120"/>
  <c i="2" r="P129"/>
  <c r="P128"/>
  <c i="1" r="AU95"/>
  <c i="3" r="P121"/>
  <c r="P120"/>
  <c i="1" r="AU96"/>
  <c i="2" r="T129"/>
  <c r="T128"/>
  <c r="BK574"/>
  <c r="J574"/>
  <c r="J105"/>
  <c r="BK129"/>
  <c r="J129"/>
  <c r="J96"/>
  <c r="BK584"/>
  <c r="J584"/>
  <c r="J107"/>
  <c i="3" r="BK121"/>
  <c r="J121"/>
  <c r="J96"/>
  <c i="2" r="J33"/>
  <c i="1" r="AV95"/>
  <c r="AT95"/>
  <c r="BC94"/>
  <c r="W32"/>
  <c r="BD94"/>
  <c r="W33"/>
  <c r="BB94"/>
  <c r="W31"/>
  <c i="3" r="F33"/>
  <c i="1" r="AZ96"/>
  <c r="BA94"/>
  <c r="W30"/>
  <c i="3" r="J33"/>
  <c i="1" r="AV96"/>
  <c r="AT96"/>
  <c i="2" r="F33"/>
  <c i="1" r="AZ95"/>
  <c i="2" l="1" r="BK128"/>
  <c r="J128"/>
  <c r="J95"/>
  <c i="3" r="BK120"/>
  <c r="J120"/>
  <c r="J95"/>
  <c i="1" r="AU94"/>
  <c r="AZ94"/>
  <c r="AV94"/>
  <c r="AK29"/>
  <c r="AY94"/>
  <c r="AX94"/>
  <c r="AW94"/>
  <c r="AK30"/>
  <c i="3" l="1" r="J30"/>
  <c i="1" r="AG96"/>
  <c i="2" r="J30"/>
  <c i="1" r="AG95"/>
  <c r="AG94"/>
  <c r="AK26"/>
  <c r="AK35"/>
  <c r="W29"/>
  <c r="AT94"/>
  <c i="2" l="1" r="J39"/>
  <c i="1" r="AN95"/>
  <c i="3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<sst xmlns="http://schemas.openxmlformats.org/spreadsheetml/2006/main">
  <si>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</si>
  <si>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</si>
  <si>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</si>
  <si>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</si>
  <si>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</si>
  <si>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{4aa69d05-0495-4d52-971e-49d6998dda22}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</si>
  <si>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</si>
  <si>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</si>
  <si>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</si>
  <si>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</si>
  <si>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</si>
  <si>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</si>
  <si>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</si>
  <si>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</si>
  <si>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01032021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</si>
  <si>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</si>
  <si>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</si>
  <si>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Autobusové zastávky v obci Křižatky- II etapa 2 - index</t>
  </si>
  <si>
    <t>KSO:</t>
  </si>
  <si>
    <t>822</t>
  </si>
  <si>
    <t>CC-CZ:</t>
  </si>
  <si>
    <t>2</t>
  </si>
  <si>
    <t>Místo:</t>
  </si>
  <si>
    <t>Křížatky</t>
  </si>
  <si>
    <t>Datum:</t>
  </si>
  <si>
    <t>1. 3. 2021</t>
  </si>
  <si>
    <t>CZ-CPV:</t>
  </si>
  <si>
    <t>45000000-7</t>
  </si>
  <si>
    <t>CZ-CPA:</t>
  </si>
  <si>
    <t>42</t>
  </si>
  <si>
    <t>Zadavatel:</t>
  </si>
  <si>
    <t>IČ:</t>
  </si>
  <si>
    <t>Město Králův Dvůr</t>
  </si>
  <si>
    <t>DIČ:</t>
  </si>
  <si>
    <t>Uchazeč:</t>
  </si>
  <si>
    <t>Vyplň údaj</t>
  </si>
  <si>
    <t>Projektant:</t>
  </si>
  <si>
    <t>SunCad, s.r.o. Praha</t>
  </si>
  <si>
    <t>True</t>
  </si>
  <si>
    <t>Zpracovatel:</t>
  </si>
  <si>
    <t>SunCad, s.r.o</t>
  </si>
  <si>
    <t>Poznámka:</t>
  </si>
  <si>
    <t xml:space="preserve">Zpracováno dle metodiky ÚRS s maximálním zatříděním položek (popisu činností) dle Třídníku stavebních konstrukcí a prací. Použita databáze směrných cen 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</si>
  <si>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</si>
  <si>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</si>
  <si>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</si>
  <si>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</si>
  <si>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</si>
  <si>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</si>
  <si>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</si>
  <si>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</si>
  <si>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</si>
  <si>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</si>
  <si>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</si>
  <si>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</si>
  <si>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</si>
  <si>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</si>
  <si>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</si>
  <si>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</si>
  <si>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</si>
  <si>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</si>
  <si>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</si>
  <si>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</si>
  <si>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</si>
  <si>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</si>
  <si>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</si>
  <si>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</si>
  <si>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</si>
  <si>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</si>
  <si>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</si>
  <si>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</si>
  <si>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</si>
  <si>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</si>
  <si>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</si>
  <si>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</si>
  <si>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</si>
  <si>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</si>
  <si>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</si>
  <si>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</si>
  <si>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</si>
  <si>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</si>
  <si>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</si>
  <si>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</si>
  <si>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</si>
  <si>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</si>
  <si>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</si>
  <si>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</si>
  <si>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</si>
  <si>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08012021_SC_2</t>
  </si>
  <si>
    <t>Autobusové zastávky v obci Křižatky- II etapa 2 - stavební část</t>
  </si>
  <si>
    <t>STA</t>
  </si>
  <si>
    <t>1</t>
  </si>
  <si>
    <t>{b0306215-99c4-49c9-8487-433a07fc481b}</t>
  </si>
  <si>
    <t>08012021_SC_3</t>
  </si>
  <si>
    <t>Autobusové zakázky v obciKřižatky-II etapa 2 VRN a Ostatní</t>
  </si>
  <si>
    <t>{1e60797b-b68a-428f-865c-c0788e25117d}</t>
  </si>
  <si>
    <t>KRYCÍ LIST SOUPISU PRACÍ</t>
  </si>
  <si>
    <t>Objekt:</t>
  </si>
  <si>
    <t>08012021_SC_2 - Autobusové zastávky v obci Křižatky- II etapa 2 -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</si>
  <si>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</si>
  <si>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</si>
  <si>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</si>
  <si>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</si>
  <si>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</si>
  <si>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</si>
  <si>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</si>
  <si>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</si>
  <si>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</si>
  <si>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</si>
  <si>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</si>
  <si>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</si>
  <si>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</si>
  <si>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</si>
  <si>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</si>
  <si>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</si>
  <si>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</si>
  <si>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</si>
  <si>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</si>
  <si>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</si>
  <si>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</si>
  <si>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</si>
  <si>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</si>
  <si>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</si>
  <si>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</si>
  <si>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</si>
  <si>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</si>
  <si>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</si>
  <si>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</si>
  <si>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</si>
  <si>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</si>
  <si>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</si>
  <si>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</si>
  <si>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</si>
  <si>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</si>
  <si>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</si>
  <si>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113106123</t>
  </si>
  <si>
    <t>Rozebrání dlažeb ze zámkových dlaždic komunikací pro pěší ručně</t>
  </si>
  <si>
    <t>m2</t>
  </si>
  <si>
    <t>CS ÚRS 2021 01</t>
  </si>
  <si>
    <t>4</t>
  </si>
  <si>
    <t>741198599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</si>
  <si>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</si>
  <si>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</si>
  <si>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</si>
  <si>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"dl"</t>
  </si>
  <si>
    <t>Součet</t>
  </si>
  <si>
    <t>113106242</t>
  </si>
  <si>
    <t>Rozebrání vozovek ze silničních dílců se spárami zalitými cementovou maltou strojně pl přes 200 m2</t>
  </si>
  <si>
    <t>770217566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</si>
  <si>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cementovou maltou</t>
  </si>
  <si>
    <t>"sil p"</t>
  </si>
  <si>
    <t>45</t>
  </si>
  <si>
    <t>3</t>
  </si>
  <si>
    <t>113107131</t>
  </si>
  <si>
    <t>Odstranění podkladu z betonu prostého tl 150 mm ručně</t>
  </si>
  <si>
    <t>-1832419622</t>
  </si>
  <si>
    <t>Odstranění podkladů nebo krytů ručně s přemístěním hmot na skládku na vzdálenost do 3 m nebo s naložením na dopravní prostředek z betonu prostého, o tl. vrstvy přes 100 do 150 mm</t>
  </si>
  <si>
    <t>"bet pl"</t>
  </si>
  <si>
    <t>25</t>
  </si>
  <si>
    <t>113107212</t>
  </si>
  <si>
    <t>Odstranění podkladu z kameniva těženého tl 200 mm strojně pl přes 200 m2</t>
  </si>
  <si>
    <t>1512604819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</si>
  <si>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</si>
  <si>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5</t>
  </si>
  <si>
    <t>113107223</t>
  </si>
  <si>
    <t>Odstranění podkladu z kameniva drceného tl 300 mm strojně pl přes 200 m2</t>
  </si>
  <si>
    <t>653831602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</si>
  <si>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</si>
  <si>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6</t>
  </si>
  <si>
    <t>113107311</t>
  </si>
  <si>
    <t>Odstranění podkladu z kameniva těženého tl 100 mm strojně pl do 50 m2</t>
  </si>
  <si>
    <t>2141810050</t>
  </si>
  <si>
    <t>Odstranění podkladů nebo krytů strojně plochy jednotlivě do 50 m2 s přemístěním hmot na skládku na vzdálenost do 3 m nebo s naložením na dopravní prostředek z kameniva těženého, o tl. vrstvy do 100 mm</t>
  </si>
  <si>
    <t>"Chod"</t>
  </si>
  <si>
    <t>"panel"</t>
  </si>
  <si>
    <t>"DL"</t>
  </si>
  <si>
    <t>7</t>
  </si>
  <si>
    <t>113107322</t>
  </si>
  <si>
    <t>Odstranění podkladu z kameniva drceného tl 200 mm strojně pl do 50 m2</t>
  </si>
  <si>
    <t>-1780654312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</si>
  <si>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</si>
  <si>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"sil pan"</t>
  </si>
  <si>
    <t>8</t>
  </si>
  <si>
    <t>113154225</t>
  </si>
  <si>
    <t>Frézování živičného krytu tl 200 mm pruh š 1 m pl do 1000 m2 bez překážek v trase</t>
  </si>
  <si>
    <t>-563202460</t>
  </si>
  <si>
    <t xml:space="preserve">Frézování živičného podkladu nebo krytu  s naložením na dopravní prostředek plochy přes 500 do 1 000 m2 bez překážek v trase pruhu šířky do 1 m, tloušťky vrstvy 200 mm</t>
  </si>
  <si>
    <t>9</t>
  </si>
  <si>
    <t>121151103</t>
  </si>
  <si>
    <t>Sejmutí ornice plochy do 100 m2 tl vrstvy do 200 mm strojně</t>
  </si>
  <si>
    <t>857634584</t>
  </si>
  <si>
    <t>Sejmutí ornice strojně při souvislé ploše do 100 m2, tl. vrstvy do 200 mm</t>
  </si>
  <si>
    <t>225</t>
  </si>
  <si>
    <t>10</t>
  </si>
  <si>
    <t>131111333</t>
  </si>
  <si>
    <t>Vrtání jamek pro plotové sloupky D do 300 mm - ručně s motorovým vrtákem</t>
  </si>
  <si>
    <t>m</t>
  </si>
  <si>
    <t>1343668733</t>
  </si>
  <si>
    <t>"dop zn"</t>
  </si>
  <si>
    <t>6*0,8</t>
  </si>
  <si>
    <t>11</t>
  </si>
  <si>
    <t>132212111</t>
  </si>
  <si>
    <t>Hloubení rýh š do 800 mm v soudržných horninách třídy těžitelnosti I, skupiny 3 ručně</t>
  </si>
  <si>
    <t>m3</t>
  </si>
  <si>
    <t>-401353307</t>
  </si>
  <si>
    <t>Hloubení rýh šířky do 800 mm ručně zapažených i nezapažených, s urovnáním dna do předepsaného profilu a spádu v hornině třídy těžitelnosti I skupiny 3 soudržných</t>
  </si>
  <si>
    <t>"odv"</t>
  </si>
  <si>
    <t>52*0,1</t>
  </si>
  <si>
    <t>12</t>
  </si>
  <si>
    <t>132251103</t>
  </si>
  <si>
    <t xml:space="preserve">Hloubení rýh nezapažených  š do 800 mm v hornině třídy těžitelnosti I, skupiny 3 objem do 100 m3 strojně</t>
  </si>
  <si>
    <t>-1836565168</t>
  </si>
  <si>
    <t>Hloubení nezapažených rýh šířky do 800 mm strojně s urovnáním dna do předepsaného profilu a spádu v hornině třídy těžitelnosti I skupiny 3 přes 50 do 100 m3</t>
  </si>
  <si>
    <t>52*0,9</t>
  </si>
  <si>
    <t>13</t>
  </si>
  <si>
    <t>162306111</t>
  </si>
  <si>
    <t>Vodorovné přemístění do 500 m bez naložení výkopku ze zemin schopných zúrodnění</t>
  </si>
  <si>
    <t>-839718729</t>
  </si>
  <si>
    <t xml:space="preserve">Vodorovné přemístění výkopku bez naložení, avšak se složením  zemin schopných zúrodnění, na vzdálenost přes 100 do 500 m</t>
  </si>
  <si>
    <t>225*0,2</t>
  </si>
  <si>
    <t>198*0,15</t>
  </si>
  <si>
    <t>14</t>
  </si>
  <si>
    <t>162701105</t>
  </si>
  <si>
    <t>Vodorovné přemístění do 10000 m výkopku/sypaniny z horniny tř. 1 až 4</t>
  </si>
  <si>
    <t>CS ÚRS 2017 02</t>
  </si>
  <si>
    <t>-1445600987</t>
  </si>
  <si>
    <t>Vodorovné přemístění výkopku nebo sypaniny po suchu na obvyklém dopravním prostředku, bez naložení výkopku, avšak se složením bez rozhrnutí z horniny tř. 1 až 4 na vzdálenost přes 9 000 do 10 000 m</t>
  </si>
  <si>
    <t>"Odvoz přeb zeminy"</t>
  </si>
  <si>
    <t>19</t>
  </si>
  <si>
    <t>162706111</t>
  </si>
  <si>
    <t>Vodorovné přemístění do 6000 m bez naložení výkopku ze zemin schopných zúrodnění</t>
  </si>
  <si>
    <t>CS ÚRS 2020 02</t>
  </si>
  <si>
    <t>2007467553</t>
  </si>
  <si>
    <t xml:space="preserve">Vodorovné přemístění výkopku bez naložení, avšak se složením  zemin schopných zúrodnění, na vzdálenost přes 5000 do 6000 m</t>
  </si>
  <si>
    <t>"Přeb ornice"</t>
  </si>
  <si>
    <t>45-29,7</t>
  </si>
  <si>
    <t>16</t>
  </si>
  <si>
    <t>162706119</t>
  </si>
  <si>
    <t>Příplatek pro vodorovné přemístění bez naložení výkopku ze zemin schopných zúrodnění ZKD 1000 m</t>
  </si>
  <si>
    <t>1757841724</t>
  </si>
  <si>
    <t xml:space="preserve">Vodorovné přemístění výkopku bez naložení, avšak se složením  zemin schopných zúrodnění, na vzdálenost Příplatek k ceně za každých dalších i započatých 1000 m</t>
  </si>
  <si>
    <t>15,3*4</t>
  </si>
  <si>
    <t>17</t>
  </si>
  <si>
    <t>167103101</t>
  </si>
  <si>
    <t>Nakládání výkopku ze zemin schopných zúrodnění</t>
  </si>
  <si>
    <t>-2071942665</t>
  </si>
  <si>
    <t xml:space="preserve">Nakládání neulehlého výkopku z hromad  zeminy schopné zúrodnění</t>
  </si>
  <si>
    <t>15,3</t>
  </si>
  <si>
    <t>29,7</t>
  </si>
  <si>
    <t>18</t>
  </si>
  <si>
    <t>167151101</t>
  </si>
  <si>
    <t>Nakládání výkopku z hornin třídy těžitelnosti I, skupiny 1 až 3 do 100 m3</t>
  </si>
  <si>
    <t>-437207177</t>
  </si>
  <si>
    <t>Nakládání, skládání a překládání neulehlého výkopku nebo sypaniny strojně nakládání, množství do 100 m3, z horniny třídy těžitelnosti I, skupiny 1 až 3</t>
  </si>
  <si>
    <t>"vh mat"</t>
  </si>
  <si>
    <t>52</t>
  </si>
  <si>
    <t>171201221</t>
  </si>
  <si>
    <t>Poplatek za uložení na skládce (skládkovné) zeminy a kamení kód odpadu 17 05 04</t>
  </si>
  <si>
    <t>t</t>
  </si>
  <si>
    <t>1830836116</t>
  </si>
  <si>
    <t>Poplatek za uložení stavebního odpadu na skládce (skládkovné) zeminy a kamení zatříděného do Katalogu odpadů pod kódem 17 05 04</t>
  </si>
  <si>
    <t>"nevhodná zemina z prop"</t>
  </si>
  <si>
    <t>(52-33)*1,8</t>
  </si>
  <si>
    <t>20</t>
  </si>
  <si>
    <t>174112101</t>
  </si>
  <si>
    <t>Zásyp jam, šachet a rýh do 30 m3 sypaninou se zhutněním při překopech inženýrských sítí ručně</t>
  </si>
  <si>
    <t>1155314762</t>
  </si>
  <si>
    <t>Zásyp sypaninou z jakékoliv horniny při překopech inženýrských sítí ručně objemu do 30 m3 s uložením výkopku ve vrstvách se zhutněním jam, šachet, rýh nebo kolem objektů v těchto vykopávkách</t>
  </si>
  <si>
    <t>33*0,25</t>
  </si>
  <si>
    <t>174152101</t>
  </si>
  <si>
    <t>Zásyp jam, šachet a rýh do 30 m3 sypaninou se zhutněním při překopech inženýrských sítí</t>
  </si>
  <si>
    <t>1830055563</t>
  </si>
  <si>
    <t>Zásyp sypaninou z jakékoliv horniny při překopech inženýrských sítí strojně objemu do 30 m3 s uložením výkopku ve vrstvách se zhutněním jam, šachet, rýh nebo kolem objektů v těchto vykopávkách</t>
  </si>
  <si>
    <t>33*0,75</t>
  </si>
  <si>
    <t>22</t>
  </si>
  <si>
    <t>175111101</t>
  </si>
  <si>
    <t>Obsypání potrubí ručně sypaninou bez prohození, uloženou do 3 m</t>
  </si>
  <si>
    <t>-1721150651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</si>
  <si>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</si>
  <si>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"dren"</t>
  </si>
  <si>
    <t>"potr řpíp UV"</t>
  </si>
  <si>
    <t>20*0,35</t>
  </si>
  <si>
    <t>"obsyp potr zatrubněn"</t>
  </si>
  <si>
    <t>41*0,35</t>
  </si>
  <si>
    <t>23</t>
  </si>
  <si>
    <t>M</t>
  </si>
  <si>
    <t>58341364</t>
  </si>
  <si>
    <t>kamenivo drcené drobné frakce 2/4</t>
  </si>
  <si>
    <t>1214700654</t>
  </si>
  <si>
    <t>18,7*2 'Přepočtené koeficientem množství</t>
  </si>
  <si>
    <t>24</t>
  </si>
  <si>
    <t>58337302</t>
  </si>
  <si>
    <t>štěrkopísek frakce 0/16</t>
  </si>
  <si>
    <t>-192613580</t>
  </si>
  <si>
    <t>21*2,05</t>
  </si>
  <si>
    <t>43,05*1,015 'Přepočtené koeficientem množství</t>
  </si>
  <si>
    <t>181102302</t>
  </si>
  <si>
    <t>Úprava pláně v zářezech se zhutněním</t>
  </si>
  <si>
    <t>111635500</t>
  </si>
  <si>
    <t>Úprava pláně na stavbách dálnic v zářezech mimo skalních se zhutněním</t>
  </si>
  <si>
    <t>"voz"</t>
  </si>
  <si>
    <t>532</t>
  </si>
  <si>
    <t>26</t>
  </si>
  <si>
    <t>181151331</t>
  </si>
  <si>
    <t>Plošná úprava terénu přes 500 m2 zemina tř 1 až 4 nerovnosti do 200 mm v rovinně a svahu do 1:5</t>
  </si>
  <si>
    <t>CS ÚRS 2017 01</t>
  </si>
  <si>
    <t>-678231125</t>
  </si>
  <si>
    <t>Plošná úprava terénu v zemině tř. 1 až 4 s urovnáním povrchu bez doplnění ornice souvislé plochy přes 500 m2 při nerovnostech terénu přes 150 do 200 mm v rovině nebo na svahu do 1:5</t>
  </si>
  <si>
    <t>"ornice"</t>
  </si>
  <si>
    <t>198</t>
  </si>
  <si>
    <t>27</t>
  </si>
  <si>
    <t>181351003</t>
  </si>
  <si>
    <t>Rozprostření ornice tl vrstvy do 200 mm pl do 100 m2 v rovině nebo ve svahu do 1:5 strojně</t>
  </si>
  <si>
    <t>164603426</t>
  </si>
  <si>
    <t>Rozprostření a urovnání ornice v rovině nebo ve svahu sklonu do 1:5 strojně při souvislé ploše do 100 m2, tl. vrstvy do 200 mm</t>
  </si>
  <si>
    <t>28</t>
  </si>
  <si>
    <t>181411131</t>
  </si>
  <si>
    <t>Založení parkového trávníku výsevem plochy do 1000 m2 v rovině a ve svahu do 1:5</t>
  </si>
  <si>
    <t>-2082380268</t>
  </si>
  <si>
    <t>Založení trávníku na půdě předem připravené plochy do 1000 m2 výsevem včetně utažení parkového v rovině nebo na svahu do 1:5</t>
  </si>
  <si>
    <t>29</t>
  </si>
  <si>
    <t>005724100</t>
  </si>
  <si>
    <t>osivo směs travní parková</t>
  </si>
  <si>
    <t>kg</t>
  </si>
  <si>
    <t>856595773</t>
  </si>
  <si>
    <t>198*0,025</t>
  </si>
  <si>
    <t>30</t>
  </si>
  <si>
    <t>185803211</t>
  </si>
  <si>
    <t>Uválcování trávníku v rovině a svahu do 1:5</t>
  </si>
  <si>
    <t>-1093905650</t>
  </si>
  <si>
    <t>Uválcování trávníku v rovině nebo na svahu do 1:5</t>
  </si>
  <si>
    <t>31</t>
  </si>
  <si>
    <t>185811211</t>
  </si>
  <si>
    <t>Vyhrabání trávníku souvislé plochy do 1000 m2 v rovině a svahu do 1:5</t>
  </si>
  <si>
    <t>1603610065</t>
  </si>
  <si>
    <t>Vyhrabání trávníku souvislé plochy do 1000 m2 v rovině nebo na svahu do 1:5</t>
  </si>
  <si>
    <t>32</t>
  </si>
  <si>
    <t>185851121</t>
  </si>
  <si>
    <t>Dovoz vody pro zálivku rostlin za vzdálenost do 1000 m</t>
  </si>
  <si>
    <t>-1779102448</t>
  </si>
  <si>
    <t>Dovoz vody pro zálivku rostlin na vzdálenost do 1000 m</t>
  </si>
  <si>
    <t>198*0,05</t>
  </si>
  <si>
    <t>Zakládání</t>
  </si>
  <si>
    <t>33</t>
  </si>
  <si>
    <t>211971110</t>
  </si>
  <si>
    <t>Zřízení opláštění žeber nebo trativodů geotextilií v rýze nebo zářezu sklonu do 1:2</t>
  </si>
  <si>
    <t>670640463</t>
  </si>
  <si>
    <t>"separace"</t>
  </si>
  <si>
    <t>157</t>
  </si>
  <si>
    <t>34</t>
  </si>
  <si>
    <t>69311160</t>
  </si>
  <si>
    <t>geotextilie netkaná separační, ochranná, filtrační, drenážní PP 1500g/m2</t>
  </si>
  <si>
    <t>-2015400346</t>
  </si>
  <si>
    <t>157*1,15</t>
  </si>
  <si>
    <t>180,55*1,1845 'Přepočtené koeficientem množství</t>
  </si>
  <si>
    <t>35</t>
  </si>
  <si>
    <t>212752421</t>
  </si>
  <si>
    <t>Trativod z drenážních trubek korugovaných PE-HD SN 8 perforace 120° včetně lože otevřený výkop DN 100 pro liniové stavby</t>
  </si>
  <si>
    <t>2065676772</t>
  </si>
  <si>
    <t>Trativody z drenážních trubek pro liniové stavby a komunikace se zřízením štěrkového lože pod trubky a s jejich obsypem v otevřeném výkopu trubka korugovaná sendvičová PE-HD SN 8 perforace 120° DN 100</t>
  </si>
  <si>
    <t>110</t>
  </si>
  <si>
    <t>Vodorovné konstrukce</t>
  </si>
  <si>
    <t>36</t>
  </si>
  <si>
    <t>41112101a</t>
  </si>
  <si>
    <t>Montáž desky krací pro poklop Žb</t>
  </si>
  <si>
    <t>kus</t>
  </si>
  <si>
    <t>1844454489</t>
  </si>
  <si>
    <t>37</t>
  </si>
  <si>
    <t>59371111a</t>
  </si>
  <si>
    <t>ŽB deska horské vpusti s otv.120*120</t>
  </si>
  <si>
    <t>1920874931</t>
  </si>
  <si>
    <t>38</t>
  </si>
  <si>
    <t>451573111</t>
  </si>
  <si>
    <t>Lože pod potrubí otevřený výkop ze štěrkopísku</t>
  </si>
  <si>
    <t>1364408543</t>
  </si>
  <si>
    <t>Lože pod potrubí, stoky a drobné objekty v otevřeném výkopu z písku a štěrkopísku do 63 mm</t>
  </si>
  <si>
    <t>"Trat"</t>
  </si>
  <si>
    <t>"zatr přík 300"</t>
  </si>
  <si>
    <t>41*0,15*0,5</t>
  </si>
  <si>
    <t>39</t>
  </si>
  <si>
    <t>452112121</t>
  </si>
  <si>
    <t>Osazení betonových prstenců nebo rámů v do 200 mm</t>
  </si>
  <si>
    <t>1675026783</t>
  </si>
  <si>
    <t>Osazení betonových dílců prstenců nebo rámů pod poklopy a mříže, výšky přes 100 do 200 mm</t>
  </si>
  <si>
    <t>"UV"</t>
  </si>
  <si>
    <t>40</t>
  </si>
  <si>
    <t>59224188</t>
  </si>
  <si>
    <t>prstenec šachtový vyrovnávací betonový 625x120x120mm</t>
  </si>
  <si>
    <t>-1125965424</t>
  </si>
  <si>
    <t>41</t>
  </si>
  <si>
    <t>452311131</t>
  </si>
  <si>
    <t>Podkladní desky z betonu prostého tř. C 12/15 otevřený výkop</t>
  </si>
  <si>
    <t>-440861540</t>
  </si>
  <si>
    <t>Podkladní a zajišťovací konstrukce z betonu prostého v otevřeném výkopu desky pod potrubí, stoky a drobné objekty z betonu tř. C 12/15</t>
  </si>
  <si>
    <t>1*1,5*1,5*0,15</t>
  </si>
  <si>
    <t>4*1*1*0,1</t>
  </si>
  <si>
    <t>Komunikace pozemní</t>
  </si>
  <si>
    <t>564801112</t>
  </si>
  <si>
    <t>Podklad ze štěrkodrtě ŠD tl 40 mm</t>
  </si>
  <si>
    <t>2142831892</t>
  </si>
  <si>
    <t xml:space="preserve">Podklad ze štěrkodrti ŠD  s rozprostřením a zhutněním, po zhutnění tl. 40 mm</t>
  </si>
  <si>
    <t>179</t>
  </si>
  <si>
    <t>43</t>
  </si>
  <si>
    <t>564851111</t>
  </si>
  <si>
    <t>Podklad ze štěrkodrtě ŠD tl 150 mm</t>
  </si>
  <si>
    <t>1402595223</t>
  </si>
  <si>
    <t xml:space="preserve">Podklad ze štěrkodrti ŠD  s rozprostřením a zhutněním, po zhutnění tl. 150 mm</t>
  </si>
  <si>
    <t>188</t>
  </si>
  <si>
    <t>44</t>
  </si>
  <si>
    <t>564861113</t>
  </si>
  <si>
    <t>Podklad ze štěrkodrtě ŠD tl 220 mm</t>
  </si>
  <si>
    <t>313801491</t>
  </si>
  <si>
    <t xml:space="preserve">Podklad ze štěrkodrti ŠD  s rozprostřením a zhutněním, po zhutnění tl. 220 mm</t>
  </si>
  <si>
    <t>344</t>
  </si>
  <si>
    <t>564942112</t>
  </si>
  <si>
    <t>Podklad z mechanicky zpevněného kameniva MZK tl 130 mm</t>
  </si>
  <si>
    <t>1692080941</t>
  </si>
  <si>
    <t xml:space="preserve">Podklad z mechanicky zpevněného kameniva MZK (minerální beton)  s rozprostřením a s hutněním, po zhutnění tl. 130 mm</t>
  </si>
  <si>
    <t>337</t>
  </si>
  <si>
    <t>46</t>
  </si>
  <si>
    <t>565135101</t>
  </si>
  <si>
    <t>Asfaltový beton vrstva podkladní ACP 16 (obalované kamenivo OKS) tl 50 mm š do 1,5 m</t>
  </si>
  <si>
    <t>-2087711490</t>
  </si>
  <si>
    <t xml:space="preserve">Asfaltový beton vrstva podkladní ACP 16 (obalované kamenivo střednězrnné - OKS)  s rozprostřením a zhutněním v pruhu šířky do 1,5 m, po zhutnění tl. 50 mm</t>
  </si>
  <si>
    <t>332</t>
  </si>
  <si>
    <t>47</t>
  </si>
  <si>
    <t>573111112</t>
  </si>
  <si>
    <t>Postřik živičný infiltrační s posypem z asfaltu množství 1 kg/m2</t>
  </si>
  <si>
    <t>-274231418</t>
  </si>
  <si>
    <t>Postřik infiltrační PI z asfaltu silničního s posypem kamenivem, v množství 1,00 kg/m2</t>
  </si>
  <si>
    <t>334</t>
  </si>
  <si>
    <t>48</t>
  </si>
  <si>
    <t>573231108</t>
  </si>
  <si>
    <t>Postřik živičný spojovací ze silniční emulze v množství 0,50 kg/m2</t>
  </si>
  <si>
    <t>1863512321</t>
  </si>
  <si>
    <t>Postřik spojovací PS bez posypu kamenivem ze silniční emulze, v množství 0,50 kg/m2</t>
  </si>
  <si>
    <t>413</t>
  </si>
  <si>
    <t>409</t>
  </si>
  <si>
    <t>49</t>
  </si>
  <si>
    <t>577134211</t>
  </si>
  <si>
    <t>Asfaltový beton vrstva obrusná ACO 11 (ABS) tř. II tl 40 mm š do 3 m z nemodifikovaného asfaltu</t>
  </si>
  <si>
    <t>1171174306</t>
  </si>
  <si>
    <t xml:space="preserve">Asfaltový beton vrstva obrusná ACO 11 (ABS)  s rozprostřením a se zhutněním z nemodifikovaného asfaltu v pruhu šířky do 3 m tř. II, po zhutnění tl. 40 mm</t>
  </si>
  <si>
    <t>407</t>
  </si>
  <si>
    <t>50</t>
  </si>
  <si>
    <t>577155112</t>
  </si>
  <si>
    <t>Asfaltový beton vrstva ložní ACL 16 (ABH) tl 60 mm š do 3 m z nemodifikovaného asfaltu</t>
  </si>
  <si>
    <t>1778380223</t>
  </si>
  <si>
    <t xml:space="preserve">Asfaltový beton vrstva ložní ACL 16 (ABH)  s rozprostřením a zhutněním z nemodifikovaného asfaltu v pruhu šířky do 3 m, po zhutnění tl. 60 mm</t>
  </si>
  <si>
    <t>411</t>
  </si>
  <si>
    <t>51</t>
  </si>
  <si>
    <t>596211120</t>
  </si>
  <si>
    <t>Kladení zámkové dlažby komunikací pro pěší tl 60 mm skupiny B pl do 50 m2</t>
  </si>
  <si>
    <t>1274001825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</si>
  <si>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</si>
  <si>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"slep"</t>
  </si>
  <si>
    <t>"kontr nast"</t>
  </si>
  <si>
    <t>59245222</t>
  </si>
  <si>
    <t>dlažba zámková tvaru I základní pro nevidomé 196x161x60mm barevná</t>
  </si>
  <si>
    <t>-1092116928</t>
  </si>
  <si>
    <t>8*1,02</t>
  </si>
  <si>
    <t>53</t>
  </si>
  <si>
    <t>59245276</t>
  </si>
  <si>
    <t>dlažba zámková tvaru vlny půlka/kraj 120/232x112x60mm barevná</t>
  </si>
  <si>
    <t>1060877159</t>
  </si>
  <si>
    <t>11*1,02</t>
  </si>
  <si>
    <t>54</t>
  </si>
  <si>
    <t>596211122</t>
  </si>
  <si>
    <t>Kladení zámkové dlažby komunikací pro pěší tl 60 mm skupiny B pl do 300 m2</t>
  </si>
  <si>
    <t>1275491402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</si>
  <si>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100 do 300 m2</t>
  </si>
  <si>
    <t>159</t>
  </si>
  <si>
    <t>"n"</t>
  </si>
  <si>
    <t>55</t>
  </si>
  <si>
    <t>59245015</t>
  </si>
  <si>
    <t>dlažba zámková tvaru I 200x165x60mm přírodní</t>
  </si>
  <si>
    <t>747849756</t>
  </si>
  <si>
    <t>159*1,02</t>
  </si>
  <si>
    <t>162,18*1,02 'Přepočtené koeficientem množství</t>
  </si>
  <si>
    <t>56</t>
  </si>
  <si>
    <t>919112114</t>
  </si>
  <si>
    <t>Řezání dilatačních spár š 4 mm hl do 100 mm příčných nebo podélných v živičném krytu</t>
  </si>
  <si>
    <t>-1070412802</t>
  </si>
  <si>
    <t>114</t>
  </si>
  <si>
    <t>Trubní vedení</t>
  </si>
  <si>
    <t>57</t>
  </si>
  <si>
    <t>812372121</t>
  </si>
  <si>
    <t>Montáž potrubí z trub TBH těsněných pryžovými kroužky otevřený výkop sklon do 20 % DN 300</t>
  </si>
  <si>
    <t>12092680</t>
  </si>
  <si>
    <t xml:space="preserve">Montáž potrubí z trub betonových hrdlových  v otevřeném výkopu ve sklonu do 20 % z trub těsněných pryžovými kroužky DN 300</t>
  </si>
  <si>
    <t>58</t>
  </si>
  <si>
    <t>59223020</t>
  </si>
  <si>
    <t>trouba betonová hrdlová DN 300</t>
  </si>
  <si>
    <t>-1254872855</t>
  </si>
  <si>
    <t>41*1,01 'Přepočtené koeficientem množství</t>
  </si>
  <si>
    <t>59</t>
  </si>
  <si>
    <t>871350310</t>
  </si>
  <si>
    <t>Montáž kanalizačního potrubí hladkého plnostěnného SN 10 z polypropylenu DN 200</t>
  </si>
  <si>
    <t>1557980047</t>
  </si>
  <si>
    <t>Montáž kanalizačního potrubí z plastů z polypropylenu PP hladkého plnostěnného SN 10 DN 200</t>
  </si>
  <si>
    <t>60</t>
  </si>
  <si>
    <t>28617004</t>
  </si>
  <si>
    <t>trubka kanalizační PP plnostěnná třívrstvá DN 200x1000mm SN10</t>
  </si>
  <si>
    <t>-1150678242</t>
  </si>
  <si>
    <t>20*1,015 'Přepočtené koeficientem množství</t>
  </si>
  <si>
    <t>61</t>
  </si>
  <si>
    <t>895931111</t>
  </si>
  <si>
    <t>Vpusti kanalizačních horské z betonu prostého C12/15 velikosti 1200/600 mm</t>
  </si>
  <si>
    <t>902938457</t>
  </si>
  <si>
    <t xml:space="preserve">Vpusti kanalizační horské  z betonu prostého tř. C 12/15 velikosti 1200/600 mm</t>
  </si>
  <si>
    <t>62</t>
  </si>
  <si>
    <t>895941111</t>
  </si>
  <si>
    <t>Zřízení vpusti kanalizační uliční z betonových dílců typ UV-50 normální</t>
  </si>
  <si>
    <t>916591596</t>
  </si>
  <si>
    <t xml:space="preserve">Zřízení vpusti kanalizační  uliční z betonových dílců typ UV-50 normální</t>
  </si>
  <si>
    <t>63</t>
  </si>
  <si>
    <t>56241404</t>
  </si>
  <si>
    <t>vpusť s kalovým košem bez roštu zátěž A15-D 400kN pro žlaby PE š 100mm</t>
  </si>
  <si>
    <t>85134207</t>
  </si>
  <si>
    <t>64</t>
  </si>
  <si>
    <t>899204112</t>
  </si>
  <si>
    <t>Osazení mříží litinových včetně rámů a košů na bahno pro třídu zatížení D400, E600</t>
  </si>
  <si>
    <t>52600885</t>
  </si>
  <si>
    <t>"HP"</t>
  </si>
  <si>
    <t>65</t>
  </si>
  <si>
    <t>28661938</t>
  </si>
  <si>
    <t>mříž litinová 600/40T, 420X620 D400</t>
  </si>
  <si>
    <t>-631929793</t>
  </si>
  <si>
    <t>66</t>
  </si>
  <si>
    <t>28661787</t>
  </si>
  <si>
    <t xml:space="preserve">mříž šachtová dešťová litinová dešťová  DN 425 pro třídu zatížení D400 čtverec</t>
  </si>
  <si>
    <t>1779258481</t>
  </si>
  <si>
    <t>67</t>
  </si>
  <si>
    <t>59223871</t>
  </si>
  <si>
    <t>koš vysoký pro uliční vpusti žárově Pz plech pro rám 500/500mm</t>
  </si>
  <si>
    <t>-486649355</t>
  </si>
  <si>
    <t>68</t>
  </si>
  <si>
    <t>899623141</t>
  </si>
  <si>
    <t>Obetonování potrubí nebo zdiva stok betonem prostým tř. C 12/15 otevřený výkop</t>
  </si>
  <si>
    <t>344993069</t>
  </si>
  <si>
    <t>Obetonování potrubí nebo zdiva stok betonem prostým v otevřeném výkopu, beton tř. C 12/15</t>
  </si>
  <si>
    <t>"obet potr och proti pos"</t>
  </si>
  <si>
    <t>41*0,3</t>
  </si>
  <si>
    <t>Ostatní konstrukce a práce-bourání</t>
  </si>
  <si>
    <t>69</t>
  </si>
  <si>
    <t>914111121</t>
  </si>
  <si>
    <t>Montáž svislé dopravní značky do velikosti 2 m2 objímkami na sloupek nebo konzolu</t>
  </si>
  <si>
    <t>444147584</t>
  </si>
  <si>
    <t>70</t>
  </si>
  <si>
    <t>914511112</t>
  </si>
  <si>
    <t>Montáž sloupku dopravních značek délky do 3,5 m s betonovým základem a patkou</t>
  </si>
  <si>
    <t>-1209679567</t>
  </si>
  <si>
    <t>71</t>
  </si>
  <si>
    <t>404442610</t>
  </si>
  <si>
    <t>značka svislá reflexní AL- NK, rozměr a typ dle PD</t>
  </si>
  <si>
    <t>-1036972074</t>
  </si>
  <si>
    <t>72</t>
  </si>
  <si>
    <t>404452350</t>
  </si>
  <si>
    <t>sloupek Al 60 - 350</t>
  </si>
  <si>
    <t>1178261489</t>
  </si>
  <si>
    <t>73</t>
  </si>
  <si>
    <t>915231111</t>
  </si>
  <si>
    <t>Vodorovné dopravní značení přechody pro chodce, šipky, symboly bílý plast</t>
  </si>
  <si>
    <t>1617231820</t>
  </si>
  <si>
    <t xml:space="preserve">Vodorovné dopravní značení stříkaným plastem  přechody pro chodce, šipky, symboly nápisy bílé základní</t>
  </si>
  <si>
    <t>"znační vodorovné nové"</t>
  </si>
  <si>
    <t>"Obnova vodor značení"</t>
  </si>
  <si>
    <t>74</t>
  </si>
  <si>
    <t>915621111</t>
  </si>
  <si>
    <t>Předznačení vodorovného plošného značení</t>
  </si>
  <si>
    <t>-1019492264</t>
  </si>
  <si>
    <t xml:space="preserve">Předznačení pro vodorovné značení  stříkané barvou nebo prováděné z nátěrových hmot plošné šipky, symboly, nápisy</t>
  </si>
  <si>
    <t>"předznačení nové"</t>
  </si>
  <si>
    <t>75</t>
  </si>
  <si>
    <t>916131113</t>
  </si>
  <si>
    <t>Osazení silničního obrubníku betonového ležatého s boční opěrou do lože z betonu prostého</t>
  </si>
  <si>
    <t>808428343</t>
  </si>
  <si>
    <t>Osazení silničního obrubníku betonového se zřízením lože, s vyplněním a zatřením spár cementovou maltou ležatého s boční opěrou z betonu prostého, do lože z betonu prostého</t>
  </si>
  <si>
    <t>"zastavk"</t>
  </si>
  <si>
    <t>76</t>
  </si>
  <si>
    <t>916131213</t>
  </si>
  <si>
    <t>Osazení silničního obrubníku betonového stojatého s boční opěrou do lože z betonu prostého</t>
  </si>
  <si>
    <t>CS ÚRS 2020 01</t>
  </si>
  <si>
    <t>1976380411</t>
  </si>
  <si>
    <t>Osazení silničního obrubníku betonového se zřízením lože, s vyplněním a zatřením spár cementovou maltou stojatého s boční opěrou z betonu prostého, do lože z betonu prostého</t>
  </si>
  <si>
    <t>"obr "</t>
  </si>
  <si>
    <t>103</t>
  </si>
  <si>
    <t>89</t>
  </si>
  <si>
    <t>77</t>
  </si>
  <si>
    <t>59217011</t>
  </si>
  <si>
    <t>obrubník betonový zahradní 500x50x200mm</t>
  </si>
  <si>
    <t>-218597076</t>
  </si>
  <si>
    <t>89*1,02</t>
  </si>
  <si>
    <t>90,78*1,02 'Přepočtené koeficientem množství</t>
  </si>
  <si>
    <t>78</t>
  </si>
  <si>
    <t>59217020</t>
  </si>
  <si>
    <t>obrubník betonový chodníkový 400*290mm</t>
  </si>
  <si>
    <t>-2083737480</t>
  </si>
  <si>
    <t>obrubník betonový chodníkový 250x100x250mm</t>
  </si>
  <si>
    <t>26*1,02</t>
  </si>
  <si>
    <t>26,52*1,02 'Přepočtené koeficientem množství</t>
  </si>
  <si>
    <t>79</t>
  </si>
  <si>
    <t>BBC.0006294.URS</t>
  </si>
  <si>
    <t>obrubník betonový silniční ABO 15-30 100x15x30cm</t>
  </si>
  <si>
    <t>1198036863</t>
  </si>
  <si>
    <t>103*1,02</t>
  </si>
  <si>
    <t>80</t>
  </si>
  <si>
    <t>916991121</t>
  </si>
  <si>
    <t>Lože pod obrubníky, krajníky nebo obruby z dlažebních kostek z betonu prostého</t>
  </si>
  <si>
    <t>369704199</t>
  </si>
  <si>
    <t xml:space="preserve">Lože pod obrubníky, krajníky nebo obruby z dlažebních kostek  z betonu prostého</t>
  </si>
  <si>
    <t>"pod obr"</t>
  </si>
  <si>
    <t>103*0,1*0,25</t>
  </si>
  <si>
    <t>89*0,1*0,2</t>
  </si>
  <si>
    <t>26*0,2*0,3</t>
  </si>
  <si>
    <t>81</t>
  </si>
  <si>
    <t>919121112</t>
  </si>
  <si>
    <t>Těsnění spár zálivkou za studena pro komůrky š 10 mm hl 25 mm s těsnicím profilem</t>
  </si>
  <si>
    <t>-1489141315</t>
  </si>
  <si>
    <t xml:space="preserve">Utěsnění dilatačních spár zálivkou za studena  v cementobetonovém nebo živičném krytu včetně adhezního nátěru s těsnicím profilem pod zálivkou, pro komůrky šířky 10 mm, hloubky 25 mm</t>
  </si>
  <si>
    <t>82</t>
  </si>
  <si>
    <t>919411111</t>
  </si>
  <si>
    <t>Čelo propustku z betonu prostého pro propustek z trub DN 300 až 500</t>
  </si>
  <si>
    <t>-1374450863</t>
  </si>
  <si>
    <t xml:space="preserve">Čelo propustku  včetně římsy z betonu prostého bez zvláštních nároků na prostředí, pro propustek z trub DN 300 až 500 mm</t>
  </si>
  <si>
    <t>"zatrub přík krajní čelo"</t>
  </si>
  <si>
    <t>83</t>
  </si>
  <si>
    <t>938902205</t>
  </si>
  <si>
    <t>Čištění příkopů ručně š dna přes 400 mm objem nánosu do 0,30 m3/m</t>
  </si>
  <si>
    <t>978224967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</si>
  <si>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</si>
  <si>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"před zatr"</t>
  </si>
  <si>
    <t>84</t>
  </si>
  <si>
    <t>938902452</t>
  </si>
  <si>
    <t>Čištění propustků ručně D do 1000 mm při tl nánosu do 25% DN</t>
  </si>
  <si>
    <t>-1690135830</t>
  </si>
  <si>
    <t>Čištění propustků s odstraněním travnatého porostu nebo nánosu, s naložením na dopravní prostředek nebo s přemístěním na hromady na vzdálenost do 20 m ručně tloušťky nánosu do 25% průměru propustku přes 500 do 1000 mm</t>
  </si>
  <si>
    <t>85</t>
  </si>
  <si>
    <t>938909331</t>
  </si>
  <si>
    <t>Čištění vozovek metením ručně podkladu nebo krytu betonového nebo živičného</t>
  </si>
  <si>
    <t>-357798634</t>
  </si>
  <si>
    <t>Čištění vozovek metením bláta, prachu nebo hlinitého nánosu s odklizením na hromady na vzdálenost do 20 m nebo naložením na dopravní prostředek ručně povrchu podkladu nebo krytu betonového nebo živičného</t>
  </si>
  <si>
    <t>"očist vč okolíní č"</t>
  </si>
  <si>
    <t>"čištění pro značení"</t>
  </si>
  <si>
    <t>86</t>
  </si>
  <si>
    <t>966006132</t>
  </si>
  <si>
    <t>Odstranění značek dopravních nebo orientačních se sloupky s betonovými patkami</t>
  </si>
  <si>
    <t>-672281178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</si>
  <si>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</si>
  <si>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"Dop zn"</t>
  </si>
  <si>
    <t>87</t>
  </si>
  <si>
    <t>966007123</t>
  </si>
  <si>
    <t>Odstranění vodorovného značení frézováním plastu z plochy</t>
  </si>
  <si>
    <t>-1829493178</t>
  </si>
  <si>
    <t xml:space="preserve">Odstranění vodorovného dopravního značení frézováním  značeného plastem plošného</t>
  </si>
  <si>
    <t>"obnova rušení"</t>
  </si>
  <si>
    <t>88</t>
  </si>
  <si>
    <t>96607081a</t>
  </si>
  <si>
    <t>Odstranění zastávkového přístřešku</t>
  </si>
  <si>
    <t>sou</t>
  </si>
  <si>
    <t>1116071003</t>
  </si>
  <si>
    <t>966075141</t>
  </si>
  <si>
    <t>Odstranění kovového zábradlí vcelku</t>
  </si>
  <si>
    <t>-993897590</t>
  </si>
  <si>
    <t>Odstranění různých konstrukcí na mostech kovového zábradlí vcelku</t>
  </si>
  <si>
    <t>997</t>
  </si>
  <si>
    <t>Přesun sutě</t>
  </si>
  <si>
    <t>90</t>
  </si>
  <si>
    <t>997221551</t>
  </si>
  <si>
    <t>Vodorovná doprava suti ze sypkých materiálů do 1 km</t>
  </si>
  <si>
    <t>2078181536</t>
  </si>
  <si>
    <t xml:space="preserve">Vodorovná doprava suti  bez naložení, ale se složením a s hrubým urovnáním ze sypkých materiálů, na vzdálenost do 1 km</t>
  </si>
  <si>
    <t>66+96,8+13,5+13,05</t>
  </si>
  <si>
    <t>+1,58+2,698+7,6</t>
  </si>
  <si>
    <t>101,2</t>
  </si>
  <si>
    <t>8,125</t>
  </si>
  <si>
    <t>91</t>
  </si>
  <si>
    <t>997221559</t>
  </si>
  <si>
    <t>Příplatek ZKD 1 km u vodorovné dopravy suti ze sypkých materiálů</t>
  </si>
  <si>
    <t>-290440332</t>
  </si>
  <si>
    <t xml:space="preserve">Vodorovná doprava suti  bez naložení, ale se složením a s hrubým urovnáním Příplatek k ceně za každý další i započatý 1 km přes 1 km</t>
  </si>
  <si>
    <t>310,553*9</t>
  </si>
  <si>
    <t>92</t>
  </si>
  <si>
    <t>997221571</t>
  </si>
  <si>
    <t>Vodorovná doprava vybouraných hmot do 1 km</t>
  </si>
  <si>
    <t>1944459306</t>
  </si>
  <si>
    <t xml:space="preserve">Vodorovná doprava vybouraných hmot  bez naložení, ale se složením a s hrubým urovnáním na vzdálenost do 1 km</t>
  </si>
  <si>
    <t>3,9+19,25</t>
  </si>
  <si>
    <t>1+0,146+0,656</t>
  </si>
  <si>
    <t>93</t>
  </si>
  <si>
    <t>997221579</t>
  </si>
  <si>
    <t>Příplatek ZKD 1 km u vodorovné dopravy vybouraných hmot</t>
  </si>
  <si>
    <t>2058579469</t>
  </si>
  <si>
    <t xml:space="preserve">Vodorovná doprava vybouraných hmot  bez naložení, ale se složením a s hrubým urovnáním na vzdálenost Příplatek k ceně za každý další i započatý 1 km přes 1 km</t>
  </si>
  <si>
    <t>24,952*9</t>
  </si>
  <si>
    <t>94</t>
  </si>
  <si>
    <t>997221611</t>
  </si>
  <si>
    <t>Nakládání suti na dopravní prostředky pro vodorovnou dopravu</t>
  </si>
  <si>
    <t>716268562</t>
  </si>
  <si>
    <t xml:space="preserve">Nakládání na dopravní prostředky  pro vodorovnou dopravu suti</t>
  </si>
  <si>
    <t>310,553</t>
  </si>
  <si>
    <t>95</t>
  </si>
  <si>
    <t>997221612</t>
  </si>
  <si>
    <t>Nakládání vybouraných hmot na dopravní prostředky pro vodorovnou dopravu</t>
  </si>
  <si>
    <t>-1399536864</t>
  </si>
  <si>
    <t xml:space="preserve">Nakládání na dopravní prostředky  pro vodorovnou dopravu vybouraných hmot</t>
  </si>
  <si>
    <t>24,952</t>
  </si>
  <si>
    <t>96</t>
  </si>
  <si>
    <t>997221615</t>
  </si>
  <si>
    <t>Poplatek za uložení na skládce (skládkovné) stavebního odpadu betonového kód odpadu 17 01 01</t>
  </si>
  <si>
    <t>1978436850</t>
  </si>
  <si>
    <t>Poplatek za uložení stavebního odpadu na skládce (skládkovné) z prostého betonu zatříděného do Katalogu odpadů pod kódem 17 01 01</t>
  </si>
  <si>
    <t>19,25</t>
  </si>
  <si>
    <t>3,9</t>
  </si>
  <si>
    <t>0,656+1+0,144</t>
  </si>
  <si>
    <t>97</t>
  </si>
  <si>
    <t>997221645</t>
  </si>
  <si>
    <t>Poplatek za uložení na skládce (skládkovné) odpadu asfaltového bez dehtu kód odpadu 17 03 02</t>
  </si>
  <si>
    <t>168633462</t>
  </si>
  <si>
    <t>Poplatek za uložení stavebního odpadu na skládce (skládkovné) asfaltového bez obsahu dehtu zatříděného do Katalogu odpadů pod kódem 17 03 02</t>
  </si>
  <si>
    <t>98</t>
  </si>
  <si>
    <t>997221655</t>
  </si>
  <si>
    <t>-1003697841</t>
  </si>
  <si>
    <t>310,553-101,2</t>
  </si>
  <si>
    <t>998</t>
  </si>
  <si>
    <t>Přesun hmot</t>
  </si>
  <si>
    <t>99</t>
  </si>
  <si>
    <t>998225111</t>
  </si>
  <si>
    <t>Přesun hmot pro pozemní komunikace s krytem z kamene, monolitickým betonovým nebo živičným</t>
  </si>
  <si>
    <t>-1973486139</t>
  </si>
  <si>
    <t xml:space="preserve">Přesun hmot pro komunikace s krytem z kameniva, monolitickým betonovým nebo živičným  dopravní vzdálenost do 200 m jakékoliv délky objektu</t>
  </si>
  <si>
    <t>PSV</t>
  </si>
  <si>
    <t>Práce a dodávky PSV</t>
  </si>
  <si>
    <t>767</t>
  </si>
  <si>
    <t>Konstrukce zámečnické</t>
  </si>
  <si>
    <t>100</t>
  </si>
  <si>
    <t>767161111</t>
  </si>
  <si>
    <t>Montáž zábradlí rovného z trubek do zdi hmotnosti do 20 kg</t>
  </si>
  <si>
    <t>-410624240</t>
  </si>
  <si>
    <t xml:space="preserve">Montáž zábradlí rovného  z trubek nebo tenkostěnných profilů do zdiva, hmotnosti 1 m zábradlí do 20 kg</t>
  </si>
  <si>
    <t>101</t>
  </si>
  <si>
    <t>5534201a</t>
  </si>
  <si>
    <t>Zábradlí ocel. dvoumadlové pozinkované do betonu</t>
  </si>
  <si>
    <t>666773973</t>
  </si>
  <si>
    <t>102</t>
  </si>
  <si>
    <t>998767101</t>
  </si>
  <si>
    <t>Přesun hmot tonážní pro zámečnické konstrukce v objektech v do 6 m</t>
  </si>
  <si>
    <t>871109454</t>
  </si>
  <si>
    <t xml:space="preserve">Přesun hmot pro zámečnické konstrukce  stanovený z hmotnosti přesunovaného materiálu vodorovná dopravní vzdálenost do 50 m v objektech výšky do 6 m</t>
  </si>
  <si>
    <t>Práce a dodávky M</t>
  </si>
  <si>
    <t>23-M</t>
  </si>
  <si>
    <t>Montáže potrubí</t>
  </si>
  <si>
    <t>23001026a</t>
  </si>
  <si>
    <t>Přeložka STL kopl. s lividací</t>
  </si>
  <si>
    <t>-244536780</t>
  </si>
  <si>
    <t>Přeložka STL</t>
  </si>
  <si>
    <t>08012021_SC_3 - Autobusové zakázky v obciKřižatky-II etapa 2 VRN a Ostatní</t>
  </si>
  <si>
    <t xml:space="preserve">VRN - 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</si>
  <si>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</si>
  <si>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</si>
  <si>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</si>
  <si>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</si>
  <si>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</si>
  <si>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 xml:space="preserve"> Vedlejší rozpočtové náklady</t>
  </si>
  <si>
    <t>VRN1</t>
  </si>
  <si>
    <t>Průzkumné, geodetické a projektové práce</t>
  </si>
  <si>
    <t>010001000</t>
  </si>
  <si>
    <t>1024</t>
  </si>
  <si>
    <t>1264418402</t>
  </si>
  <si>
    <t>012103000</t>
  </si>
  <si>
    <t>Geodetické práce před výstavbou</t>
  </si>
  <si>
    <t>Kus</t>
  </si>
  <si>
    <t>-53705859</t>
  </si>
  <si>
    <t>012303000</t>
  </si>
  <si>
    <t>Geodetické práce po výstavbě</t>
  </si>
  <si>
    <t>-1411000368</t>
  </si>
  <si>
    <t>013254000</t>
  </si>
  <si>
    <t>Dokumentace skutečného provedení stavby</t>
  </si>
  <si>
    <t>-1713321350</t>
  </si>
  <si>
    <t>VRN3</t>
  </si>
  <si>
    <t>Zařízení staveniště</t>
  </si>
  <si>
    <t>030001000</t>
  </si>
  <si>
    <t>660118993</t>
  </si>
  <si>
    <t>VRN4</t>
  </si>
  <si>
    <t>Inženýrská činnost</t>
  </si>
  <si>
    <t>040001000</t>
  </si>
  <si>
    <t>1395969747</t>
  </si>
  <si>
    <t>045002000</t>
  </si>
  <si>
    <t>Kompletační a koordinační činnost</t>
  </si>
  <si>
    <t>-360441148</t>
  </si>
  <si>
    <t>VRN6</t>
  </si>
  <si>
    <t>Územní vlivy</t>
  </si>
  <si>
    <t>060001000</t>
  </si>
  <si>
    <t>135045874</t>
  </si>
  <si>
    <t>065002000</t>
  </si>
  <si>
    <t>Mimostaveništní doprava materiálů</t>
  </si>
  <si>
    <t>-1978143650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</si>
</sst>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33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4" customHeight="1">
      <c r="B23" s="21"/>
      <c r="C23" s="22"/>
      <c r="D23" s="22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47</v>
      </c>
      <c r="E29" s="48"/>
      <c r="F29" s="32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58</v>
      </c>
      <c r="AI60" s="43"/>
      <c r="AJ60" s="43"/>
      <c r="AK60" s="43"/>
      <c r="AL60" s="43"/>
      <c r="AM60" s="65" t="s">
        <v>59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60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58</v>
      </c>
      <c r="AI75" s="43"/>
      <c r="AJ75" s="43"/>
      <c r="AK75" s="43"/>
      <c r="AL75" s="43"/>
      <c r="AM75" s="65" t="s">
        <v>59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01032021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Autobusové zastávky v obci Křižatky- II etapa 2 - index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Křížatky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1. 3. 2021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Králův Dvůr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36</v>
      </c>
      <c r="AJ89" s="41"/>
      <c r="AK89" s="41"/>
      <c r="AL89" s="41"/>
      <c r="AM89" s="81" t="str">
        <f>IF(E17="","",E17)</f>
        <v>SunCad, s.r.o. Praha</v>
      </c>
      <c r="AN89" s="72"/>
      <c r="AO89" s="72"/>
      <c r="AP89" s="72"/>
      <c r="AQ89" s="41"/>
      <c r="AR89" s="45"/>
      <c r="AS89" s="82" t="s">
        <v>63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2" t="s">
        <v>34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39</v>
      </c>
      <c r="AJ90" s="41"/>
      <c r="AK90" s="41"/>
      <c r="AL90" s="41"/>
      <c r="AM90" s="81" t="str">
        <f>IF(E20="","",E20)</f>
        <v>SunCad, s.r.o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64</v>
      </c>
      <c r="D92" s="95"/>
      <c r="E92" s="95"/>
      <c r="F92" s="95"/>
      <c r="G92" s="95"/>
      <c r="H92" s="96"/>
      <c r="I92" s="97" t="s">
        <v>65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66</v>
      </c>
      <c r="AH92" s="95"/>
      <c r="AI92" s="95"/>
      <c r="AJ92" s="95"/>
      <c r="AK92" s="95"/>
      <c r="AL92" s="95"/>
      <c r="AM92" s="95"/>
      <c r="AN92" s="97" t="s">
        <v>67</v>
      </c>
      <c r="AO92" s="95"/>
      <c r="AP92" s="99"/>
      <c r="AQ92" s="100" t="s">
        <v>68</v>
      </c>
      <c r="AR92" s="45"/>
      <c r="AS92" s="101" t="s">
        <v>69</v>
      </c>
      <c r="AT92" s="102" t="s">
        <v>70</v>
      </c>
      <c r="AU92" s="102" t="s">
        <v>71</v>
      </c>
      <c r="AV92" s="102" t="s">
        <v>72</v>
      </c>
      <c r="AW92" s="102" t="s">
        <v>73</v>
      </c>
      <c r="AX92" s="102" t="s">
        <v>74</v>
      </c>
      <c r="AY92" s="102" t="s">
        <v>75</v>
      </c>
      <c r="AZ92" s="102" t="s">
        <v>76</v>
      </c>
      <c r="BA92" s="102" t="s">
        <v>77</v>
      </c>
      <c r="BB92" s="102" t="s">
        <v>78</v>
      </c>
      <c r="BC92" s="102" t="s">
        <v>79</v>
      </c>
      <c r="BD92" s="103" t="s">
        <v>80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82</v>
      </c>
      <c r="BT94" s="118" t="s">
        <v>83</v>
      </c>
      <c r="BU94" s="119" t="s">
        <v>84</v>
      </c>
      <c r="BV94" s="118" t="s">
        <v>85</v>
      </c>
      <c r="BW94" s="118" t="s">
        <v>5</v>
      </c>
      <c r="BX94" s="118" t="s">
        <v>86</v>
      </c>
      <c r="CL94" s="118" t="s">
        <v>19</v>
      </c>
    </row>
    <row r="95" s="7" customFormat="1" ht="24.75" customHeight="1">
      <c r="A95" s="120" t="s">
        <v>87</v>
      </c>
      <c r="B95" s="121"/>
      <c r="C95" s="122"/>
      <c r="D95" s="123" t="s">
        <v>88</v>
      </c>
      <c r="E95" s="123"/>
      <c r="F95" s="123"/>
      <c r="G95" s="123"/>
      <c r="H95" s="123"/>
      <c r="I95" s="124"/>
      <c r="J95" s="123" t="s">
        <v>89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'08012021_SC_2 - Autobusov...'!J30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90</v>
      </c>
      <c r="AR95" s="127"/>
      <c r="AS95" s="128">
        <v>0</v>
      </c>
      <c r="AT95" s="129">
        <f>ROUND(SUM(AV95:AW95),2)</f>
        <v>0</v>
      </c>
      <c r="AU95" s="130">
        <f>'08012021_SC_2 - Autobusov...'!P128</f>
        <v>0</v>
      </c>
      <c r="AV95" s="129">
        <f>'08012021_SC_2 - Autobusov...'!J33</f>
        <v>0</v>
      </c>
      <c r="AW95" s="129">
        <f>'08012021_SC_2 - Autobusov...'!J34</f>
        <v>0</v>
      </c>
      <c r="AX95" s="129">
        <f>'08012021_SC_2 - Autobusov...'!J35</f>
        <v>0</v>
      </c>
      <c r="AY95" s="129">
        <f>'08012021_SC_2 - Autobusov...'!J36</f>
        <v>0</v>
      </c>
      <c r="AZ95" s="129">
        <f>'08012021_SC_2 - Autobusov...'!F33</f>
        <v>0</v>
      </c>
      <c r="BA95" s="129">
        <f>'08012021_SC_2 - Autobusov...'!F34</f>
        <v>0</v>
      </c>
      <c r="BB95" s="129">
        <f>'08012021_SC_2 - Autobusov...'!F35</f>
        <v>0</v>
      </c>
      <c r="BC95" s="129">
        <f>'08012021_SC_2 - Autobusov...'!F36</f>
        <v>0</v>
      </c>
      <c r="BD95" s="131">
        <f>'08012021_SC_2 - Autobusov...'!F37</f>
        <v>0</v>
      </c>
      <c r="BE95" s="7"/>
      <c r="BT95" s="132" t="s">
        <v>91</v>
      </c>
      <c r="BV95" s="132" t="s">
        <v>85</v>
      </c>
      <c r="BW95" s="132" t="s">
        <v>92</v>
      </c>
      <c r="BX95" s="132" t="s">
        <v>5</v>
      </c>
      <c r="CL95" s="132" t="s">
        <v>19</v>
      </c>
      <c r="CM95" s="132" t="s">
        <v>21</v>
      </c>
    </row>
    <row r="96" s="7" customFormat="1" ht="24.75" customHeight="1">
      <c r="A96" s="120" t="s">
        <v>87</v>
      </c>
      <c r="B96" s="121"/>
      <c r="C96" s="122"/>
      <c r="D96" s="123" t="s">
        <v>93</v>
      </c>
      <c r="E96" s="123"/>
      <c r="F96" s="123"/>
      <c r="G96" s="123"/>
      <c r="H96" s="123"/>
      <c r="I96" s="124"/>
      <c r="J96" s="123" t="s">
        <v>94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'08012021_SC_3 - Autobusov...'!J30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90</v>
      </c>
      <c r="AR96" s="127"/>
      <c r="AS96" s="133">
        <v>0</v>
      </c>
      <c r="AT96" s="134">
        <f>ROUND(SUM(AV96:AW96),2)</f>
        <v>0</v>
      </c>
      <c r="AU96" s="135">
        <f>'08012021_SC_3 - Autobusov...'!P120</f>
        <v>0</v>
      </c>
      <c r="AV96" s="134">
        <f>'08012021_SC_3 - Autobusov...'!J33</f>
        <v>0</v>
      </c>
      <c r="AW96" s="134">
        <f>'08012021_SC_3 - Autobusov...'!J34</f>
        <v>0</v>
      </c>
      <c r="AX96" s="134">
        <f>'08012021_SC_3 - Autobusov...'!J35</f>
        <v>0</v>
      </c>
      <c r="AY96" s="134">
        <f>'08012021_SC_3 - Autobusov...'!J36</f>
        <v>0</v>
      </c>
      <c r="AZ96" s="134">
        <f>'08012021_SC_3 - Autobusov...'!F33</f>
        <v>0</v>
      </c>
      <c r="BA96" s="134">
        <f>'08012021_SC_3 - Autobusov...'!F34</f>
        <v>0</v>
      </c>
      <c r="BB96" s="134">
        <f>'08012021_SC_3 - Autobusov...'!F35</f>
        <v>0</v>
      </c>
      <c r="BC96" s="134">
        <f>'08012021_SC_3 - Autobusov...'!F36</f>
        <v>0</v>
      </c>
      <c r="BD96" s="136">
        <f>'08012021_SC_3 - Autobusov...'!F37</f>
        <v>0</v>
      </c>
      <c r="BE96" s="7"/>
      <c r="BT96" s="132" t="s">
        <v>91</v>
      </c>
      <c r="BV96" s="132" t="s">
        <v>85</v>
      </c>
      <c r="BW96" s="132" t="s">
        <v>95</v>
      </c>
      <c r="BX96" s="132" t="s">
        <v>5</v>
      </c>
      <c r="CL96" s="132" t="s">
        <v>19</v>
      </c>
      <c r="CM96" s="132" t="s">
        <v>21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ObUa3Svbl3BW0pj+0OPn2Ma4AZ9ifoGefVue1mLytwu387B/EptPoS3W3pAFGYzS62cYyGn4g2CulmXplZa1dA==" hashValue="44ClKB9uGTNN08idC/L/nE8yfSm/h9fUNscKoWBMnGQaDi405aC4UG88ZBK+uZ2zOBVDau1cZuvdjN7mBYHTS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8012021_SC_2 - Autobusov...'!C2" display="/"/>
    <hyperlink ref="A96" location="'08012021_SC_3 - Autobus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96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Autobusové zastávky v obci Křižatky- II etapa 2 - index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6" t="s">
        <v>26</v>
      </c>
      <c r="E13" s="39"/>
      <c r="F13" s="147" t="s">
        <v>27</v>
      </c>
      <c r="G13" s="39"/>
      <c r="H13" s="39"/>
      <c r="I13" s="146" t="s">
        <v>28</v>
      </c>
      <c r="J13" s="147" t="s">
        <v>29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Králův Dvůr</v>
      </c>
      <c r="F15" s="39"/>
      <c r="G15" s="39"/>
      <c r="H15" s="39"/>
      <c r="I15" s="141" t="s">
        <v>33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34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36</v>
      </c>
      <c r="E20" s="39"/>
      <c r="F20" s="39"/>
      <c r="G20" s="39"/>
      <c r="H20" s="39"/>
      <c r="I20" s="141" t="s">
        <v>31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37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39</v>
      </c>
      <c r="E23" s="39"/>
      <c r="F23" s="39"/>
      <c r="G23" s="39"/>
      <c r="H23" s="39"/>
      <c r="I23" s="141" t="s">
        <v>31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43</v>
      </c>
      <c r="E30" s="39"/>
      <c r="F30" s="39"/>
      <c r="G30" s="39"/>
      <c r="H30" s="39"/>
      <c r="I30" s="39"/>
      <c r="J30" s="154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45</v>
      </c>
      <c r="G32" s="39"/>
      <c r="H32" s="39"/>
      <c r="I32" s="155" t="s">
        <v>44</v>
      </c>
      <c r="J32" s="155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47</v>
      </c>
      <c r="E33" s="141" t="s">
        <v>48</v>
      </c>
      <c r="F33" s="157">
        <f>ROUND((SUM(BE128:BE587)),  2)</f>
        <v>0</v>
      </c>
      <c r="G33" s="39"/>
      <c r="H33" s="39"/>
      <c r="I33" s="158">
        <v>0.20999999999999999</v>
      </c>
      <c r="J33" s="157">
        <f>ROUND(((SUM(BE128:BE587))*I33),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49</v>
      </c>
      <c r="F34" s="157">
        <f>ROUND((SUM(BF128:BF587)),  2)</f>
        <v>0</v>
      </c>
      <c r="G34" s="39"/>
      <c r="H34" s="39"/>
      <c r="I34" s="158">
        <v>0.14999999999999999</v>
      </c>
      <c r="J34" s="157">
        <f>ROUND(((SUM(BF128:BF587))*I34),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50</v>
      </c>
      <c r="F35" s="157">
        <f>ROUND((SUM(BG128:BG587)),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51</v>
      </c>
      <c r="F36" s="157">
        <f>ROUND((SUM(BH128:BH587)),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52</v>
      </c>
      <c r="F37" s="157">
        <f>ROUND((SUM(BI128:BI587)),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53</v>
      </c>
      <c r="E39" s="161"/>
      <c r="F39" s="161"/>
      <c r="G39" s="162" t="s">
        <v>54</v>
      </c>
      <c r="H39" s="163" t="s">
        <v>55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2" customFormat="1" ht="14.4" customHeight="1">
      <c r="B49" s="64"/>
      <c r="D49" s="166" t="s">
        <v>56</v>
      </c>
      <c r="E49" s="167"/>
      <c r="F49" s="167"/>
      <c r="G49" s="166" t="s">
        <v>57</v>
      </c>
      <c r="H49" s="167"/>
      <c r="I49" s="167"/>
      <c r="J49" s="167"/>
      <c r="K49" s="167"/>
      <c r="L49" s="64"/>
    </row>
    <row r="50">
      <c r="B50" s="20"/>
      <c r="L50" s="20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 s="2" customFormat="1">
      <c r="A60" s="39"/>
      <c r="B60" s="45"/>
      <c r="C60" s="39"/>
      <c r="D60" s="168" t="s">
        <v>58</v>
      </c>
      <c r="E60" s="169"/>
      <c r="F60" s="170" t="s">
        <v>59</v>
      </c>
      <c r="G60" s="168" t="s">
        <v>58</v>
      </c>
      <c r="H60" s="169"/>
      <c r="I60" s="169"/>
      <c r="J60" s="171" t="s">
        <v>59</v>
      </c>
      <c r="K60" s="169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0"/>
      <c r="L61" s="20"/>
    </row>
    <row r="62">
      <c r="B62" s="20"/>
      <c r="L62" s="20"/>
    </row>
    <row r="63">
      <c r="B63" s="20"/>
      <c r="L63" s="20"/>
    </row>
    <row r="64" s="2" customFormat="1">
      <c r="A64" s="39"/>
      <c r="B64" s="45"/>
      <c r="C64" s="39"/>
      <c r="D64" s="166" t="s">
        <v>60</v>
      </c>
      <c r="E64" s="172"/>
      <c r="F64" s="172"/>
      <c r="G64" s="166" t="s">
        <v>61</v>
      </c>
      <c r="H64" s="172"/>
      <c r="I64" s="172"/>
      <c r="J64" s="172"/>
      <c r="K64" s="172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0"/>
      <c r="L65" s="2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 s="2" customFormat="1">
      <c r="A75" s="39"/>
      <c r="B75" s="45"/>
      <c r="C75" s="39"/>
      <c r="D75" s="168" t="s">
        <v>58</v>
      </c>
      <c r="E75" s="169"/>
      <c r="F75" s="170" t="s">
        <v>59</v>
      </c>
      <c r="G75" s="168" t="s">
        <v>58</v>
      </c>
      <c r="H75" s="169"/>
      <c r="I75" s="169"/>
      <c r="J75" s="171" t="s">
        <v>59</v>
      </c>
      <c r="K75" s="169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3"/>
      <c r="C76" s="174"/>
      <c r="D76" s="174"/>
      <c r="E76" s="174"/>
      <c r="F76" s="174"/>
      <c r="G76" s="174"/>
      <c r="H76" s="174"/>
      <c r="I76" s="174"/>
      <c r="J76" s="174"/>
      <c r="K76" s="17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5"/>
      <c r="C80" s="176"/>
      <c r="D80" s="176"/>
      <c r="E80" s="176"/>
      <c r="F80" s="176"/>
      <c r="G80" s="176"/>
      <c r="H80" s="176"/>
      <c r="I80" s="176"/>
      <c r="J80" s="176"/>
      <c r="K80" s="17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99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7" t="str">
        <f>E7</f>
        <v>Autobusové zastávky v obci Křižatky- II etapa 2 - index</v>
      </c>
      <c r="F84" s="32"/>
      <c r="G84" s="32"/>
      <c r="H84" s="32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97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30" customHeight="1">
      <c r="A86" s="39"/>
      <c r="B86" s="40"/>
      <c r="C86" s="41"/>
      <c r="D86" s="41"/>
      <c r="E86" s="77" t="str">
        <f>E9</f>
        <v>08012021_SC_2 - Autobusové zastávky v obci Křižatky- II etapa 2 - stavební část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22</v>
      </c>
      <c r="D88" s="41"/>
      <c r="E88" s="41"/>
      <c r="F88" s="27" t="str">
        <f>F12</f>
        <v>Křížatky</v>
      </c>
      <c r="G88" s="41"/>
      <c r="H88" s="41"/>
      <c r="I88" s="32" t="s">
        <v>24</v>
      </c>
      <c r="J88" s="80" t="str">
        <f>IF(J12="","",J12)</f>
        <v>1. 3. 2021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2" t="s">
        <v>30</v>
      </c>
      <c r="D90" s="41"/>
      <c r="E90" s="41"/>
      <c r="F90" s="27" t="str">
        <f>E15</f>
        <v>Město Králův Dvůr</v>
      </c>
      <c r="G90" s="41"/>
      <c r="H90" s="41"/>
      <c r="I90" s="32" t="s">
        <v>36</v>
      </c>
      <c r="J90" s="37" t="str">
        <f>E21</f>
        <v>SunCad, s.r.o. Praha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34</v>
      </c>
      <c r="D91" s="41"/>
      <c r="E91" s="41"/>
      <c r="F91" s="27" t="str">
        <f>IF(E18="","",E18)</f>
        <v>Vyplň údaj</v>
      </c>
      <c r="G91" s="41"/>
      <c r="H91" s="41"/>
      <c r="I91" s="32" t="s">
        <v>39</v>
      </c>
      <c r="J91" s="37" t="str">
        <f>E24</f>
        <v>SunCad, s.r.o.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8" t="s">
        <v>100</v>
      </c>
      <c r="D93" s="179"/>
      <c r="E93" s="179"/>
      <c r="F93" s="179"/>
      <c r="G93" s="179"/>
      <c r="H93" s="179"/>
      <c r="I93" s="179"/>
      <c r="J93" s="180" t="s">
        <v>101</v>
      </c>
      <c r="K93" s="179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81" t="s">
        <v>102</v>
      </c>
      <c r="D95" s="41"/>
      <c r="E95" s="41"/>
      <c r="F95" s="41"/>
      <c r="G95" s="41"/>
      <c r="H95" s="41"/>
      <c r="I95" s="41"/>
      <c r="J95" s="111">
        <f>J128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7" t="s">
        <v>103</v>
      </c>
    </row>
    <row r="96" s="9" customFormat="1" ht="24.96" customHeight="1">
      <c r="A96" s="9"/>
      <c r="B96" s="182"/>
      <c r="C96" s="183"/>
      <c r="D96" s="184" t="s">
        <v>104</v>
      </c>
      <c r="E96" s="185"/>
      <c r="F96" s="185"/>
      <c r="G96" s="185"/>
      <c r="H96" s="185"/>
      <c r="I96" s="185"/>
      <c r="J96" s="186">
        <f>J129</f>
        <v>0</v>
      </c>
      <c r="K96" s="183"/>
      <c r="L96" s="187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8"/>
      <c r="C97" s="189"/>
      <c r="D97" s="190" t="s">
        <v>105</v>
      </c>
      <c r="E97" s="191"/>
      <c r="F97" s="191"/>
      <c r="G97" s="191"/>
      <c r="H97" s="191"/>
      <c r="I97" s="191"/>
      <c r="J97" s="192">
        <f>J130</f>
        <v>0</v>
      </c>
      <c r="K97" s="189"/>
      <c r="L97" s="19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8"/>
      <c r="C98" s="189"/>
      <c r="D98" s="190" t="s">
        <v>106</v>
      </c>
      <c r="E98" s="191"/>
      <c r="F98" s="191"/>
      <c r="G98" s="191"/>
      <c r="H98" s="191"/>
      <c r="I98" s="191"/>
      <c r="J98" s="192">
        <f>J277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J292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108</v>
      </c>
      <c r="E100" s="191"/>
      <c r="F100" s="191"/>
      <c r="G100" s="191"/>
      <c r="H100" s="191"/>
      <c r="I100" s="191"/>
      <c r="J100" s="192">
        <f>J316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109</v>
      </c>
      <c r="E101" s="191"/>
      <c r="F101" s="191"/>
      <c r="G101" s="191"/>
      <c r="H101" s="191"/>
      <c r="I101" s="191"/>
      <c r="J101" s="192">
        <f>J384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110</v>
      </c>
      <c r="E102" s="191"/>
      <c r="F102" s="191"/>
      <c r="G102" s="191"/>
      <c r="H102" s="191"/>
      <c r="I102" s="191"/>
      <c r="J102" s="192">
        <f>J426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111</v>
      </c>
      <c r="E103" s="191"/>
      <c r="F103" s="191"/>
      <c r="G103" s="191"/>
      <c r="H103" s="191"/>
      <c r="I103" s="191"/>
      <c r="J103" s="192">
        <f>J527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112</v>
      </c>
      <c r="E104" s="191"/>
      <c r="F104" s="191"/>
      <c r="G104" s="191"/>
      <c r="H104" s="191"/>
      <c r="I104" s="191"/>
      <c r="J104" s="192">
        <f>J571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J574</f>
        <v>0</v>
      </c>
      <c r="K105" s="183"/>
      <c r="L105" s="18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8"/>
      <c r="C106" s="189"/>
      <c r="D106" s="190" t="s">
        <v>114</v>
      </c>
      <c r="E106" s="191"/>
      <c r="F106" s="191"/>
      <c r="G106" s="191"/>
      <c r="H106" s="191"/>
      <c r="I106" s="191"/>
      <c r="J106" s="192">
        <f>J575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2"/>
      <c r="C107" s="183"/>
      <c r="D107" s="184" t="s">
        <v>115</v>
      </c>
      <c r="E107" s="185"/>
      <c r="F107" s="185"/>
      <c r="G107" s="185"/>
      <c r="H107" s="185"/>
      <c r="I107" s="185"/>
      <c r="J107" s="186">
        <f>J584</f>
        <v>0</v>
      </c>
      <c r="K107" s="183"/>
      <c r="L107" s="18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8"/>
      <c r="C108" s="189"/>
      <c r="D108" s="190" t="s">
        <v>116</v>
      </c>
      <c r="E108" s="191"/>
      <c r="F108" s="191"/>
      <c r="G108" s="191"/>
      <c r="H108" s="191"/>
      <c r="I108" s="191"/>
      <c r="J108" s="192">
        <f>J585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3" t="s">
        <v>117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7" t="str">
        <f>E7</f>
        <v>Autobusové zastávky v obci Křižatky- II etapa 2 - index</v>
      </c>
      <c r="F118" s="32"/>
      <c r="G118" s="32"/>
      <c r="H118" s="32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97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30" customHeight="1">
      <c r="A120" s="39"/>
      <c r="B120" s="40"/>
      <c r="C120" s="41"/>
      <c r="D120" s="41"/>
      <c r="E120" s="77" t="str">
        <f>E9</f>
        <v>08012021_SC_2 - Autobusové zastávky v obci Křižatky- II etapa 2 - stavební část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2" t="s">
        <v>22</v>
      </c>
      <c r="D122" s="41"/>
      <c r="E122" s="41"/>
      <c r="F122" s="27" t="str">
        <f>F12</f>
        <v>Křížatky</v>
      </c>
      <c r="G122" s="41"/>
      <c r="H122" s="41"/>
      <c r="I122" s="32" t="s">
        <v>24</v>
      </c>
      <c r="J122" s="80" t="str">
        <f>IF(J12="","",J12)</f>
        <v>1. 3. 2021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2" t="s">
        <v>30</v>
      </c>
      <c r="D124" s="41"/>
      <c r="E124" s="41"/>
      <c r="F124" s="27" t="str">
        <f>E15</f>
        <v>Město Králův Dvůr</v>
      </c>
      <c r="G124" s="41"/>
      <c r="H124" s="41"/>
      <c r="I124" s="32" t="s">
        <v>36</v>
      </c>
      <c r="J124" s="37" t="str">
        <f>E21</f>
        <v>SunCad, s.r.o. Praha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2" t="s">
        <v>34</v>
      </c>
      <c r="D125" s="41"/>
      <c r="E125" s="41"/>
      <c r="F125" s="27" t="str">
        <f>IF(E18="","",E18)</f>
        <v>Vyplň údaj</v>
      </c>
      <c r="G125" s="41"/>
      <c r="H125" s="41"/>
      <c r="I125" s="32" t="s">
        <v>39</v>
      </c>
      <c r="J125" s="37" t="str">
        <f>E24</f>
        <v>SunCad, s.r.o. Praha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4"/>
      <c r="B127" s="195"/>
      <c r="C127" s="196" t="s">
        <v>118</v>
      </c>
      <c r="D127" s="197" t="s">
        <v>68</v>
      </c>
      <c r="E127" s="197" t="s">
        <v>64</v>
      </c>
      <c r="F127" s="197" t="s">
        <v>65</v>
      </c>
      <c r="G127" s="197" t="s">
        <v>119</v>
      </c>
      <c r="H127" s="197" t="s">
        <v>120</v>
      </c>
      <c r="I127" s="197" t="s">
        <v>121</v>
      </c>
      <c r="J127" s="197" t="s">
        <v>101</v>
      </c>
      <c r="K127" s="198" t="s">
        <v>122</v>
      </c>
      <c r="L127" s="199"/>
      <c r="M127" s="101" t="s">
        <v>1</v>
      </c>
      <c r="N127" s="102" t="s">
        <v>47</v>
      </c>
      <c r="O127" s="102" t="s">
        <v>123</v>
      </c>
      <c r="P127" s="102" t="s">
        <v>124</v>
      </c>
      <c r="Q127" s="102" t="s">
        <v>125</v>
      </c>
      <c r="R127" s="102" t="s">
        <v>126</v>
      </c>
      <c r="S127" s="102" t="s">
        <v>127</v>
      </c>
      <c r="T127" s="103" t="s">
        <v>128</v>
      </c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/>
      <c r="AE127" s="194"/>
    </row>
    <row r="128" s="2" customFormat="1" ht="22.8" customHeight="1">
      <c r="A128" s="39"/>
      <c r="B128" s="40"/>
      <c r="C128" s="108" t="s">
        <v>129</v>
      </c>
      <c r="D128" s="41"/>
      <c r="E128" s="41"/>
      <c r="F128" s="41"/>
      <c r="G128" s="41"/>
      <c r="H128" s="41"/>
      <c r="I128" s="41"/>
      <c r="J128" s="200">
        <f>BK128</f>
        <v>0</v>
      </c>
      <c r="K128" s="41"/>
      <c r="L128" s="45"/>
      <c r="M128" s="104"/>
      <c r="N128" s="201"/>
      <c r="O128" s="105"/>
      <c r="P128" s="202">
        <f>P129+P574+P584</f>
        <v>0</v>
      </c>
      <c r="Q128" s="105"/>
      <c r="R128" s="202">
        <f>R129+R574+R584</f>
        <v>334.43239635000003</v>
      </c>
      <c r="S128" s="105"/>
      <c r="T128" s="203">
        <f>T129+T574+T584</f>
        <v>335.53749999999997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82</v>
      </c>
      <c r="AU128" s="17" t="s">
        <v>103</v>
      </c>
      <c r="BK128" s="204">
        <f>BK129+BK574+BK584</f>
        <v>0</v>
      </c>
    </row>
    <row r="129" s="12" customFormat="1" ht="25.92" customHeight="1">
      <c r="A129" s="12"/>
      <c r="B129" s="205"/>
      <c r="C129" s="206"/>
      <c r="D129" s="207" t="s">
        <v>82</v>
      </c>
      <c r="E129" s="208" t="s">
        <v>130</v>
      </c>
      <c r="F129" s="208" t="s">
        <v>131</v>
      </c>
      <c r="G129" s="206"/>
      <c r="H129" s="206"/>
      <c r="I129" s="209"/>
      <c r="J129" s="210">
        <f>BK129</f>
        <v>0</v>
      </c>
      <c r="K129" s="206"/>
      <c r="L129" s="211"/>
      <c r="M129" s="212"/>
      <c r="N129" s="213"/>
      <c r="O129" s="213"/>
      <c r="P129" s="214">
        <f>P130+P277+P292+P316+P384+P426+P527+P571</f>
        <v>0</v>
      </c>
      <c r="Q129" s="213"/>
      <c r="R129" s="214">
        <f>R130+R277+R292+R316+R384+R426+R527+R571</f>
        <v>326.01173635000004</v>
      </c>
      <c r="S129" s="213"/>
      <c r="T129" s="215">
        <f>T130+T277+T292+T316+T384+T426+T527+T571</f>
        <v>335.53749999999997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6" t="s">
        <v>91</v>
      </c>
      <c r="AT129" s="217" t="s">
        <v>82</v>
      </c>
      <c r="AU129" s="217" t="s">
        <v>83</v>
      </c>
      <c r="AY129" s="216" t="s">
        <v>132</v>
      </c>
      <c r="BK129" s="218">
        <f>BK130+BK277+BK292+BK316+BK384+BK426+BK527+BK571</f>
        <v>0</v>
      </c>
    </row>
    <row r="130" s="12" customFormat="1" ht="22.8" customHeight="1">
      <c r="A130" s="12"/>
      <c r="B130" s="205"/>
      <c r="C130" s="206"/>
      <c r="D130" s="207" t="s">
        <v>82</v>
      </c>
      <c r="E130" s="219" t="s">
        <v>91</v>
      </c>
      <c r="F130" s="219" t="s">
        <v>133</v>
      </c>
      <c r="G130" s="206"/>
      <c r="H130" s="206"/>
      <c r="I130" s="209"/>
      <c r="J130" s="220">
        <f>BK130</f>
        <v>0</v>
      </c>
      <c r="K130" s="206"/>
      <c r="L130" s="211"/>
      <c r="M130" s="212"/>
      <c r="N130" s="213"/>
      <c r="O130" s="213"/>
      <c r="P130" s="214">
        <f>SUM(P131:P276)</f>
        <v>0</v>
      </c>
      <c r="Q130" s="213"/>
      <c r="R130" s="214">
        <f>SUM(R131:R276)</f>
        <v>81.138350000000003</v>
      </c>
      <c r="S130" s="213"/>
      <c r="T130" s="215">
        <f>SUM(T131:T276)</f>
        <v>321.69999999999999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91</v>
      </c>
      <c r="AT130" s="217" t="s">
        <v>82</v>
      </c>
      <c r="AU130" s="217" t="s">
        <v>91</v>
      </c>
      <c r="AY130" s="216" t="s">
        <v>132</v>
      </c>
      <c r="BK130" s="218">
        <f>SUM(BK131:BK276)</f>
        <v>0</v>
      </c>
    </row>
    <row r="131" s="2" customFormat="1" ht="24.15" customHeight="1">
      <c r="A131" s="39"/>
      <c r="B131" s="40"/>
      <c r="C131" s="221" t="s">
        <v>91</v>
      </c>
      <c r="D131" s="221" t="s">
        <v>134</v>
      </c>
      <c r="E131" s="222" t="s">
        <v>135</v>
      </c>
      <c r="F131" s="223" t="s">
        <v>136</v>
      </c>
      <c r="G131" s="224" t="s">
        <v>137</v>
      </c>
      <c r="H131" s="225">
        <v>15</v>
      </c>
      <c r="I131" s="226"/>
      <c r="J131" s="227">
        <f>ROUND(I131*H131,2)</f>
        <v>0</v>
      </c>
      <c r="K131" s="223" t="s">
        <v>138</v>
      </c>
      <c r="L131" s="45"/>
      <c r="M131" s="228" t="s">
        <v>1</v>
      </c>
      <c r="N131" s="229" t="s">
        <v>48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0.26000000000000001</v>
      </c>
      <c r="T131" s="231">
        <f>S131*H131</f>
        <v>3.9000000000000004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139</v>
      </c>
      <c r="AT131" s="232" t="s">
        <v>134</v>
      </c>
      <c r="AU131" s="232" t="s">
        <v>21</v>
      </c>
      <c r="AY131" s="17" t="s">
        <v>132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91</v>
      </c>
      <c r="BK131" s="233">
        <f>ROUND(I131*H131,2)</f>
        <v>0</v>
      </c>
      <c r="BL131" s="17" t="s">
        <v>139</v>
      </c>
      <c r="BM131" s="232" t="s">
        <v>140</v>
      </c>
    </row>
    <row r="132" s="2" customFormat="1">
      <c r="A132" s="39"/>
      <c r="B132" s="40"/>
      <c r="C132" s="41"/>
      <c r="D132" s="234" t="s">
        <v>141</v>
      </c>
      <c r="E132" s="41"/>
      <c r="F132" s="235" t="s">
        <v>142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141</v>
      </c>
      <c r="AU132" s="17" t="s">
        <v>21</v>
      </c>
    </row>
    <row r="133" s="13" customFormat="1">
      <c r="A133" s="13"/>
      <c r="B133" s="239"/>
      <c r="C133" s="240"/>
      <c r="D133" s="234" t="s">
        <v>143</v>
      </c>
      <c r="E133" s="241" t="s">
        <v>1</v>
      </c>
      <c r="F133" s="242" t="s">
        <v>144</v>
      </c>
      <c r="G133" s="240"/>
      <c r="H133" s="241" t="s">
        <v>1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143</v>
      </c>
      <c r="AU133" s="248" t="s">
        <v>21</v>
      </c>
      <c r="AV133" s="13" t="s">
        <v>91</v>
      </c>
      <c r="AW133" s="13" t="s">
        <v>38</v>
      </c>
      <c r="AX133" s="13" t="s">
        <v>83</v>
      </c>
      <c r="AY133" s="248" t="s">
        <v>132</v>
      </c>
    </row>
    <row r="134" s="14" customFormat="1">
      <c r="A134" s="14"/>
      <c r="B134" s="249"/>
      <c r="C134" s="250"/>
      <c r="D134" s="234" t="s">
        <v>143</v>
      </c>
      <c r="E134" s="251" t="s">
        <v>1</v>
      </c>
      <c r="F134" s="252" t="s">
        <v>8</v>
      </c>
      <c r="G134" s="250"/>
      <c r="H134" s="253">
        <v>15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143</v>
      </c>
      <c r="AU134" s="259" t="s">
        <v>21</v>
      </c>
      <c r="AV134" s="14" t="s">
        <v>21</v>
      </c>
      <c r="AW134" s="14" t="s">
        <v>38</v>
      </c>
      <c r="AX134" s="14" t="s">
        <v>83</v>
      </c>
      <c r="AY134" s="259" t="s">
        <v>132</v>
      </c>
    </row>
    <row r="135" s="15" customFormat="1">
      <c r="A135" s="15"/>
      <c r="B135" s="260"/>
      <c r="C135" s="261"/>
      <c r="D135" s="234" t="s">
        <v>143</v>
      </c>
      <c r="E135" s="262" t="s">
        <v>1</v>
      </c>
      <c r="F135" s="263" t="s">
        <v>145</v>
      </c>
      <c r="G135" s="261"/>
      <c r="H135" s="264">
        <v>15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143</v>
      </c>
      <c r="AU135" s="270" t="s">
        <v>21</v>
      </c>
      <c r="AV135" s="15" t="s">
        <v>139</v>
      </c>
      <c r="AW135" s="15" t="s">
        <v>38</v>
      </c>
      <c r="AX135" s="15" t="s">
        <v>91</v>
      </c>
      <c r="AY135" s="270" t="s">
        <v>132</v>
      </c>
    </row>
    <row r="136" s="2" customFormat="1" ht="33" customHeight="1">
      <c r="A136" s="39"/>
      <c r="B136" s="40"/>
      <c r="C136" s="221" t="s">
        <v>21</v>
      </c>
      <c r="D136" s="221" t="s">
        <v>134</v>
      </c>
      <c r="E136" s="222" t="s">
        <v>146</v>
      </c>
      <c r="F136" s="223" t="s">
        <v>147</v>
      </c>
      <c r="G136" s="224" t="s">
        <v>137</v>
      </c>
      <c r="H136" s="225">
        <v>45</v>
      </c>
      <c r="I136" s="226"/>
      <c r="J136" s="227">
        <f>ROUND(I136*H136,2)</f>
        <v>0</v>
      </c>
      <c r="K136" s="223" t="s">
        <v>138</v>
      </c>
      <c r="L136" s="45"/>
      <c r="M136" s="228" t="s">
        <v>1</v>
      </c>
      <c r="N136" s="229" t="s">
        <v>48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0.42499999999999999</v>
      </c>
      <c r="T136" s="231">
        <f>S136*H136</f>
        <v>19.125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139</v>
      </c>
      <c r="AT136" s="232" t="s">
        <v>134</v>
      </c>
      <c r="AU136" s="232" t="s">
        <v>21</v>
      </c>
      <c r="AY136" s="17" t="s">
        <v>132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91</v>
      </c>
      <c r="BK136" s="233">
        <f>ROUND(I136*H136,2)</f>
        <v>0</v>
      </c>
      <c r="BL136" s="17" t="s">
        <v>139</v>
      </c>
      <c r="BM136" s="232" t="s">
        <v>148</v>
      </c>
    </row>
    <row r="137" s="2" customFormat="1">
      <c r="A137" s="39"/>
      <c r="B137" s="40"/>
      <c r="C137" s="41"/>
      <c r="D137" s="234" t="s">
        <v>141</v>
      </c>
      <c r="E137" s="41"/>
      <c r="F137" s="235" t="s">
        <v>149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141</v>
      </c>
      <c r="AU137" s="17" t="s">
        <v>21</v>
      </c>
    </row>
    <row r="138" s="13" customFormat="1">
      <c r="A138" s="13"/>
      <c r="B138" s="239"/>
      <c r="C138" s="240"/>
      <c r="D138" s="234" t="s">
        <v>143</v>
      </c>
      <c r="E138" s="241" t="s">
        <v>1</v>
      </c>
      <c r="F138" s="242" t="s">
        <v>150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143</v>
      </c>
      <c r="AU138" s="248" t="s">
        <v>21</v>
      </c>
      <c r="AV138" s="13" t="s">
        <v>91</v>
      </c>
      <c r="AW138" s="13" t="s">
        <v>38</v>
      </c>
      <c r="AX138" s="13" t="s">
        <v>83</v>
      </c>
      <c r="AY138" s="248" t="s">
        <v>132</v>
      </c>
    </row>
    <row r="139" s="14" customFormat="1">
      <c r="A139" s="14"/>
      <c r="B139" s="249"/>
      <c r="C139" s="250"/>
      <c r="D139" s="234" t="s">
        <v>143</v>
      </c>
      <c r="E139" s="251" t="s">
        <v>1</v>
      </c>
      <c r="F139" s="252" t="s">
        <v>151</v>
      </c>
      <c r="G139" s="250"/>
      <c r="H139" s="253">
        <v>45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143</v>
      </c>
      <c r="AU139" s="259" t="s">
        <v>21</v>
      </c>
      <c r="AV139" s="14" t="s">
        <v>21</v>
      </c>
      <c r="AW139" s="14" t="s">
        <v>38</v>
      </c>
      <c r="AX139" s="14" t="s">
        <v>83</v>
      </c>
      <c r="AY139" s="259" t="s">
        <v>132</v>
      </c>
    </row>
    <row r="140" s="15" customFormat="1">
      <c r="A140" s="15"/>
      <c r="B140" s="260"/>
      <c r="C140" s="261"/>
      <c r="D140" s="234" t="s">
        <v>143</v>
      </c>
      <c r="E140" s="262" t="s">
        <v>1</v>
      </c>
      <c r="F140" s="263" t="s">
        <v>145</v>
      </c>
      <c r="G140" s="261"/>
      <c r="H140" s="264">
        <v>45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143</v>
      </c>
      <c r="AU140" s="270" t="s">
        <v>21</v>
      </c>
      <c r="AV140" s="15" t="s">
        <v>139</v>
      </c>
      <c r="AW140" s="15" t="s">
        <v>38</v>
      </c>
      <c r="AX140" s="15" t="s">
        <v>91</v>
      </c>
      <c r="AY140" s="270" t="s">
        <v>132</v>
      </c>
    </row>
    <row r="141" s="2" customFormat="1" ht="24.15" customHeight="1">
      <c r="A141" s="39"/>
      <c r="B141" s="40"/>
      <c r="C141" s="221" t="s">
        <v>152</v>
      </c>
      <c r="D141" s="221" t="s">
        <v>134</v>
      </c>
      <c r="E141" s="222" t="s">
        <v>153</v>
      </c>
      <c r="F141" s="223" t="s">
        <v>154</v>
      </c>
      <c r="G141" s="224" t="s">
        <v>137</v>
      </c>
      <c r="H141" s="225">
        <v>25</v>
      </c>
      <c r="I141" s="226"/>
      <c r="J141" s="227">
        <f>ROUND(I141*H141,2)</f>
        <v>0</v>
      </c>
      <c r="K141" s="223" t="s">
        <v>138</v>
      </c>
      <c r="L141" s="45"/>
      <c r="M141" s="228" t="s">
        <v>1</v>
      </c>
      <c r="N141" s="229" t="s">
        <v>48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0.32500000000000001</v>
      </c>
      <c r="T141" s="231">
        <f>S141*H141</f>
        <v>8.125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139</v>
      </c>
      <c r="AT141" s="232" t="s">
        <v>134</v>
      </c>
      <c r="AU141" s="232" t="s">
        <v>21</v>
      </c>
      <c r="AY141" s="17" t="s">
        <v>132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7" t="s">
        <v>91</v>
      </c>
      <c r="BK141" s="233">
        <f>ROUND(I141*H141,2)</f>
        <v>0</v>
      </c>
      <c r="BL141" s="17" t="s">
        <v>139</v>
      </c>
      <c r="BM141" s="232" t="s">
        <v>155</v>
      </c>
    </row>
    <row r="142" s="2" customFormat="1">
      <c r="A142" s="39"/>
      <c r="B142" s="40"/>
      <c r="C142" s="41"/>
      <c r="D142" s="234" t="s">
        <v>141</v>
      </c>
      <c r="E142" s="41"/>
      <c r="F142" s="235" t="s">
        <v>156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141</v>
      </c>
      <c r="AU142" s="17" t="s">
        <v>21</v>
      </c>
    </row>
    <row r="143" s="13" customFormat="1">
      <c r="A143" s="13"/>
      <c r="B143" s="239"/>
      <c r="C143" s="240"/>
      <c r="D143" s="234" t="s">
        <v>143</v>
      </c>
      <c r="E143" s="241" t="s">
        <v>1</v>
      </c>
      <c r="F143" s="242" t="s">
        <v>157</v>
      </c>
      <c r="G143" s="240"/>
      <c r="H143" s="241" t="s">
        <v>1</v>
      </c>
      <c r="I143" s="243"/>
      <c r="J143" s="240"/>
      <c r="K143" s="240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143</v>
      </c>
      <c r="AU143" s="248" t="s">
        <v>21</v>
      </c>
      <c r="AV143" s="13" t="s">
        <v>91</v>
      </c>
      <c r="AW143" s="13" t="s">
        <v>38</v>
      </c>
      <c r="AX143" s="13" t="s">
        <v>83</v>
      </c>
      <c r="AY143" s="248" t="s">
        <v>132</v>
      </c>
    </row>
    <row r="144" s="14" customFormat="1">
      <c r="A144" s="14"/>
      <c r="B144" s="249"/>
      <c r="C144" s="250"/>
      <c r="D144" s="234" t="s">
        <v>143</v>
      </c>
      <c r="E144" s="251" t="s">
        <v>1</v>
      </c>
      <c r="F144" s="252" t="s">
        <v>158</v>
      </c>
      <c r="G144" s="250"/>
      <c r="H144" s="253">
        <v>25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143</v>
      </c>
      <c r="AU144" s="259" t="s">
        <v>21</v>
      </c>
      <c r="AV144" s="14" t="s">
        <v>21</v>
      </c>
      <c r="AW144" s="14" t="s">
        <v>38</v>
      </c>
      <c r="AX144" s="14" t="s">
        <v>83</v>
      </c>
      <c r="AY144" s="259" t="s">
        <v>132</v>
      </c>
    </row>
    <row r="145" s="15" customFormat="1">
      <c r="A145" s="15"/>
      <c r="B145" s="260"/>
      <c r="C145" s="261"/>
      <c r="D145" s="234" t="s">
        <v>143</v>
      </c>
      <c r="E145" s="262" t="s">
        <v>1</v>
      </c>
      <c r="F145" s="263" t="s">
        <v>145</v>
      </c>
      <c r="G145" s="261"/>
      <c r="H145" s="264">
        <v>25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143</v>
      </c>
      <c r="AU145" s="270" t="s">
        <v>21</v>
      </c>
      <c r="AV145" s="15" t="s">
        <v>139</v>
      </c>
      <c r="AW145" s="15" t="s">
        <v>38</v>
      </c>
      <c r="AX145" s="15" t="s">
        <v>91</v>
      </c>
      <c r="AY145" s="270" t="s">
        <v>132</v>
      </c>
    </row>
    <row r="146" s="2" customFormat="1" ht="24.15" customHeight="1">
      <c r="A146" s="39"/>
      <c r="B146" s="40"/>
      <c r="C146" s="221" t="s">
        <v>139</v>
      </c>
      <c r="D146" s="221" t="s">
        <v>134</v>
      </c>
      <c r="E146" s="222" t="s">
        <v>159</v>
      </c>
      <c r="F146" s="223" t="s">
        <v>160</v>
      </c>
      <c r="G146" s="224" t="s">
        <v>137</v>
      </c>
      <c r="H146" s="225">
        <v>220</v>
      </c>
      <c r="I146" s="226"/>
      <c r="J146" s="227">
        <f>ROUND(I146*H146,2)</f>
        <v>0</v>
      </c>
      <c r="K146" s="223" t="s">
        <v>138</v>
      </c>
      <c r="L146" s="45"/>
      <c r="M146" s="228" t="s">
        <v>1</v>
      </c>
      <c r="N146" s="229" t="s">
        <v>48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0.29999999999999999</v>
      </c>
      <c r="T146" s="231">
        <f>S146*H146</f>
        <v>66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139</v>
      </c>
      <c r="AT146" s="232" t="s">
        <v>134</v>
      </c>
      <c r="AU146" s="232" t="s">
        <v>21</v>
      </c>
      <c r="AY146" s="17" t="s">
        <v>132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91</v>
      </c>
      <c r="BK146" s="233">
        <f>ROUND(I146*H146,2)</f>
        <v>0</v>
      </c>
      <c r="BL146" s="17" t="s">
        <v>139</v>
      </c>
      <c r="BM146" s="232" t="s">
        <v>161</v>
      </c>
    </row>
    <row r="147" s="2" customFormat="1">
      <c r="A147" s="39"/>
      <c r="B147" s="40"/>
      <c r="C147" s="41"/>
      <c r="D147" s="234" t="s">
        <v>141</v>
      </c>
      <c r="E147" s="41"/>
      <c r="F147" s="235" t="s">
        <v>162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7" t="s">
        <v>141</v>
      </c>
      <c r="AU147" s="17" t="s">
        <v>21</v>
      </c>
    </row>
    <row r="148" s="2" customFormat="1" ht="24.15" customHeight="1">
      <c r="A148" s="39"/>
      <c r="B148" s="40"/>
      <c r="C148" s="221" t="s">
        <v>163</v>
      </c>
      <c r="D148" s="221" t="s">
        <v>134</v>
      </c>
      <c r="E148" s="222" t="s">
        <v>164</v>
      </c>
      <c r="F148" s="223" t="s">
        <v>165</v>
      </c>
      <c r="G148" s="224" t="s">
        <v>137</v>
      </c>
      <c r="H148" s="225">
        <v>220</v>
      </c>
      <c r="I148" s="226"/>
      <c r="J148" s="227">
        <f>ROUND(I148*H148,2)</f>
        <v>0</v>
      </c>
      <c r="K148" s="223" t="s">
        <v>138</v>
      </c>
      <c r="L148" s="45"/>
      <c r="M148" s="228" t="s">
        <v>1</v>
      </c>
      <c r="N148" s="229" t="s">
        <v>48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0.44</v>
      </c>
      <c r="T148" s="231">
        <f>S148*H148</f>
        <v>96.799999999999997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139</v>
      </c>
      <c r="AT148" s="232" t="s">
        <v>134</v>
      </c>
      <c r="AU148" s="232" t="s">
        <v>21</v>
      </c>
      <c r="AY148" s="17" t="s">
        <v>132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91</v>
      </c>
      <c r="BK148" s="233">
        <f>ROUND(I148*H148,2)</f>
        <v>0</v>
      </c>
      <c r="BL148" s="17" t="s">
        <v>139</v>
      </c>
      <c r="BM148" s="232" t="s">
        <v>166</v>
      </c>
    </row>
    <row r="149" s="2" customFormat="1">
      <c r="A149" s="39"/>
      <c r="B149" s="40"/>
      <c r="C149" s="41"/>
      <c r="D149" s="234" t="s">
        <v>141</v>
      </c>
      <c r="E149" s="41"/>
      <c r="F149" s="235" t="s">
        <v>167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141</v>
      </c>
      <c r="AU149" s="17" t="s">
        <v>21</v>
      </c>
    </row>
    <row r="150" s="2" customFormat="1" ht="24.15" customHeight="1">
      <c r="A150" s="39"/>
      <c r="B150" s="40"/>
      <c r="C150" s="221" t="s">
        <v>168</v>
      </c>
      <c r="D150" s="221" t="s">
        <v>134</v>
      </c>
      <c r="E150" s="222" t="s">
        <v>169</v>
      </c>
      <c r="F150" s="223" t="s">
        <v>170</v>
      </c>
      <c r="G150" s="224" t="s">
        <v>137</v>
      </c>
      <c r="H150" s="225">
        <v>75</v>
      </c>
      <c r="I150" s="226"/>
      <c r="J150" s="227">
        <f>ROUND(I150*H150,2)</f>
        <v>0</v>
      </c>
      <c r="K150" s="223" t="s">
        <v>138</v>
      </c>
      <c r="L150" s="45"/>
      <c r="M150" s="228" t="s">
        <v>1</v>
      </c>
      <c r="N150" s="229" t="s">
        <v>48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0.17999999999999999</v>
      </c>
      <c r="T150" s="231">
        <f>S150*H150</f>
        <v>13.5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139</v>
      </c>
      <c r="AT150" s="232" t="s">
        <v>134</v>
      </c>
      <c r="AU150" s="232" t="s">
        <v>21</v>
      </c>
      <c r="AY150" s="17" t="s">
        <v>132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91</v>
      </c>
      <c r="BK150" s="233">
        <f>ROUND(I150*H150,2)</f>
        <v>0</v>
      </c>
      <c r="BL150" s="17" t="s">
        <v>139</v>
      </c>
      <c r="BM150" s="232" t="s">
        <v>171</v>
      </c>
    </row>
    <row r="151" s="2" customFormat="1">
      <c r="A151" s="39"/>
      <c r="B151" s="40"/>
      <c r="C151" s="41"/>
      <c r="D151" s="234" t="s">
        <v>141</v>
      </c>
      <c r="E151" s="41"/>
      <c r="F151" s="235" t="s">
        <v>172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141</v>
      </c>
      <c r="AU151" s="17" t="s">
        <v>21</v>
      </c>
    </row>
    <row r="152" s="13" customFormat="1">
      <c r="A152" s="13"/>
      <c r="B152" s="239"/>
      <c r="C152" s="240"/>
      <c r="D152" s="234" t="s">
        <v>143</v>
      </c>
      <c r="E152" s="241" t="s">
        <v>1</v>
      </c>
      <c r="F152" s="242" t="s">
        <v>173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143</v>
      </c>
      <c r="AU152" s="248" t="s">
        <v>21</v>
      </c>
      <c r="AV152" s="13" t="s">
        <v>91</v>
      </c>
      <c r="AW152" s="13" t="s">
        <v>38</v>
      </c>
      <c r="AX152" s="13" t="s">
        <v>83</v>
      </c>
      <c r="AY152" s="248" t="s">
        <v>132</v>
      </c>
    </row>
    <row r="153" s="14" customFormat="1">
      <c r="A153" s="14"/>
      <c r="B153" s="249"/>
      <c r="C153" s="250"/>
      <c r="D153" s="234" t="s">
        <v>143</v>
      </c>
      <c r="E153" s="251" t="s">
        <v>1</v>
      </c>
      <c r="F153" s="252" t="s">
        <v>8</v>
      </c>
      <c r="G153" s="250"/>
      <c r="H153" s="253">
        <v>15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143</v>
      </c>
      <c r="AU153" s="259" t="s">
        <v>21</v>
      </c>
      <c r="AV153" s="14" t="s">
        <v>21</v>
      </c>
      <c r="AW153" s="14" t="s">
        <v>38</v>
      </c>
      <c r="AX153" s="14" t="s">
        <v>83</v>
      </c>
      <c r="AY153" s="259" t="s">
        <v>132</v>
      </c>
    </row>
    <row r="154" s="13" customFormat="1">
      <c r="A154" s="13"/>
      <c r="B154" s="239"/>
      <c r="C154" s="240"/>
      <c r="D154" s="234" t="s">
        <v>143</v>
      </c>
      <c r="E154" s="241" t="s">
        <v>1</v>
      </c>
      <c r="F154" s="242" t="s">
        <v>174</v>
      </c>
      <c r="G154" s="240"/>
      <c r="H154" s="241" t="s">
        <v>1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143</v>
      </c>
      <c r="AU154" s="248" t="s">
        <v>21</v>
      </c>
      <c r="AV154" s="13" t="s">
        <v>91</v>
      </c>
      <c r="AW154" s="13" t="s">
        <v>38</v>
      </c>
      <c r="AX154" s="13" t="s">
        <v>83</v>
      </c>
      <c r="AY154" s="248" t="s">
        <v>132</v>
      </c>
    </row>
    <row r="155" s="14" customFormat="1">
      <c r="A155" s="14"/>
      <c r="B155" s="249"/>
      <c r="C155" s="250"/>
      <c r="D155" s="234" t="s">
        <v>143</v>
      </c>
      <c r="E155" s="251" t="s">
        <v>1</v>
      </c>
      <c r="F155" s="252" t="s">
        <v>151</v>
      </c>
      <c r="G155" s="250"/>
      <c r="H155" s="253">
        <v>45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143</v>
      </c>
      <c r="AU155" s="259" t="s">
        <v>21</v>
      </c>
      <c r="AV155" s="14" t="s">
        <v>21</v>
      </c>
      <c r="AW155" s="14" t="s">
        <v>38</v>
      </c>
      <c r="AX155" s="14" t="s">
        <v>83</v>
      </c>
      <c r="AY155" s="259" t="s">
        <v>132</v>
      </c>
    </row>
    <row r="156" s="13" customFormat="1">
      <c r="A156" s="13"/>
      <c r="B156" s="239"/>
      <c r="C156" s="240"/>
      <c r="D156" s="234" t="s">
        <v>143</v>
      </c>
      <c r="E156" s="241" t="s">
        <v>1</v>
      </c>
      <c r="F156" s="242" t="s">
        <v>175</v>
      </c>
      <c r="G156" s="240"/>
      <c r="H156" s="241" t="s">
        <v>1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143</v>
      </c>
      <c r="AU156" s="248" t="s">
        <v>21</v>
      </c>
      <c r="AV156" s="13" t="s">
        <v>91</v>
      </c>
      <c r="AW156" s="13" t="s">
        <v>38</v>
      </c>
      <c r="AX156" s="13" t="s">
        <v>83</v>
      </c>
      <c r="AY156" s="248" t="s">
        <v>132</v>
      </c>
    </row>
    <row r="157" s="14" customFormat="1">
      <c r="A157" s="14"/>
      <c r="B157" s="249"/>
      <c r="C157" s="250"/>
      <c r="D157" s="234" t="s">
        <v>143</v>
      </c>
      <c r="E157" s="251" t="s">
        <v>1</v>
      </c>
      <c r="F157" s="252" t="s">
        <v>8</v>
      </c>
      <c r="G157" s="250"/>
      <c r="H157" s="253">
        <v>15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143</v>
      </c>
      <c r="AU157" s="259" t="s">
        <v>21</v>
      </c>
      <c r="AV157" s="14" t="s">
        <v>21</v>
      </c>
      <c r="AW157" s="14" t="s">
        <v>38</v>
      </c>
      <c r="AX157" s="14" t="s">
        <v>83</v>
      </c>
      <c r="AY157" s="259" t="s">
        <v>132</v>
      </c>
    </row>
    <row r="158" s="15" customFormat="1">
      <c r="A158" s="15"/>
      <c r="B158" s="260"/>
      <c r="C158" s="261"/>
      <c r="D158" s="234" t="s">
        <v>143</v>
      </c>
      <c r="E158" s="262" t="s">
        <v>1</v>
      </c>
      <c r="F158" s="263" t="s">
        <v>145</v>
      </c>
      <c r="G158" s="261"/>
      <c r="H158" s="264">
        <v>75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143</v>
      </c>
      <c r="AU158" s="270" t="s">
        <v>21</v>
      </c>
      <c r="AV158" s="15" t="s">
        <v>139</v>
      </c>
      <c r="AW158" s="15" t="s">
        <v>38</v>
      </c>
      <c r="AX158" s="15" t="s">
        <v>91</v>
      </c>
      <c r="AY158" s="270" t="s">
        <v>132</v>
      </c>
    </row>
    <row r="159" s="2" customFormat="1" ht="24.15" customHeight="1">
      <c r="A159" s="39"/>
      <c r="B159" s="40"/>
      <c r="C159" s="221" t="s">
        <v>176</v>
      </c>
      <c r="D159" s="221" t="s">
        <v>134</v>
      </c>
      <c r="E159" s="222" t="s">
        <v>177</v>
      </c>
      <c r="F159" s="223" t="s">
        <v>178</v>
      </c>
      <c r="G159" s="224" t="s">
        <v>137</v>
      </c>
      <c r="H159" s="225">
        <v>45</v>
      </c>
      <c r="I159" s="226"/>
      <c r="J159" s="227">
        <f>ROUND(I159*H159,2)</f>
        <v>0</v>
      </c>
      <c r="K159" s="223" t="s">
        <v>138</v>
      </c>
      <c r="L159" s="45"/>
      <c r="M159" s="228" t="s">
        <v>1</v>
      </c>
      <c r="N159" s="229" t="s">
        <v>48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0.28999999999999998</v>
      </c>
      <c r="T159" s="231">
        <f>S159*H159</f>
        <v>13.049999999999999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139</v>
      </c>
      <c r="AT159" s="232" t="s">
        <v>134</v>
      </c>
      <c r="AU159" s="232" t="s">
        <v>21</v>
      </c>
      <c r="AY159" s="17" t="s">
        <v>132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7" t="s">
        <v>91</v>
      </c>
      <c r="BK159" s="233">
        <f>ROUND(I159*H159,2)</f>
        <v>0</v>
      </c>
      <c r="BL159" s="17" t="s">
        <v>139</v>
      </c>
      <c r="BM159" s="232" t="s">
        <v>179</v>
      </c>
    </row>
    <row r="160" s="2" customFormat="1">
      <c r="A160" s="39"/>
      <c r="B160" s="40"/>
      <c r="C160" s="41"/>
      <c r="D160" s="234" t="s">
        <v>141</v>
      </c>
      <c r="E160" s="41"/>
      <c r="F160" s="235" t="s">
        <v>180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141</v>
      </c>
      <c r="AU160" s="17" t="s">
        <v>21</v>
      </c>
    </row>
    <row r="161" s="13" customFormat="1">
      <c r="A161" s="13"/>
      <c r="B161" s="239"/>
      <c r="C161" s="240"/>
      <c r="D161" s="234" t="s">
        <v>143</v>
      </c>
      <c r="E161" s="241" t="s">
        <v>1</v>
      </c>
      <c r="F161" s="242" t="s">
        <v>181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143</v>
      </c>
      <c r="AU161" s="248" t="s">
        <v>21</v>
      </c>
      <c r="AV161" s="13" t="s">
        <v>91</v>
      </c>
      <c r="AW161" s="13" t="s">
        <v>38</v>
      </c>
      <c r="AX161" s="13" t="s">
        <v>83</v>
      </c>
      <c r="AY161" s="248" t="s">
        <v>132</v>
      </c>
    </row>
    <row r="162" s="14" customFormat="1">
      <c r="A162" s="14"/>
      <c r="B162" s="249"/>
      <c r="C162" s="250"/>
      <c r="D162" s="234" t="s">
        <v>143</v>
      </c>
      <c r="E162" s="251" t="s">
        <v>1</v>
      </c>
      <c r="F162" s="252" t="s">
        <v>151</v>
      </c>
      <c r="G162" s="250"/>
      <c r="H162" s="253">
        <v>45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143</v>
      </c>
      <c r="AU162" s="259" t="s">
        <v>21</v>
      </c>
      <c r="AV162" s="14" t="s">
        <v>21</v>
      </c>
      <c r="AW162" s="14" t="s">
        <v>38</v>
      </c>
      <c r="AX162" s="14" t="s">
        <v>83</v>
      </c>
      <c r="AY162" s="259" t="s">
        <v>132</v>
      </c>
    </row>
    <row r="163" s="15" customFormat="1">
      <c r="A163" s="15"/>
      <c r="B163" s="260"/>
      <c r="C163" s="261"/>
      <c r="D163" s="234" t="s">
        <v>143</v>
      </c>
      <c r="E163" s="262" t="s">
        <v>1</v>
      </c>
      <c r="F163" s="263" t="s">
        <v>145</v>
      </c>
      <c r="G163" s="261"/>
      <c r="H163" s="264">
        <v>45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143</v>
      </c>
      <c r="AU163" s="270" t="s">
        <v>21</v>
      </c>
      <c r="AV163" s="15" t="s">
        <v>139</v>
      </c>
      <c r="AW163" s="15" t="s">
        <v>38</v>
      </c>
      <c r="AX163" s="15" t="s">
        <v>91</v>
      </c>
      <c r="AY163" s="270" t="s">
        <v>132</v>
      </c>
    </row>
    <row r="164" s="2" customFormat="1" ht="24.15" customHeight="1">
      <c r="A164" s="39"/>
      <c r="B164" s="40"/>
      <c r="C164" s="221" t="s">
        <v>182</v>
      </c>
      <c r="D164" s="221" t="s">
        <v>134</v>
      </c>
      <c r="E164" s="222" t="s">
        <v>183</v>
      </c>
      <c r="F164" s="223" t="s">
        <v>184</v>
      </c>
      <c r="G164" s="224" t="s">
        <v>137</v>
      </c>
      <c r="H164" s="225">
        <v>220</v>
      </c>
      <c r="I164" s="226"/>
      <c r="J164" s="227">
        <f>ROUND(I164*H164,2)</f>
        <v>0</v>
      </c>
      <c r="K164" s="223" t="s">
        <v>138</v>
      </c>
      <c r="L164" s="45"/>
      <c r="M164" s="228" t="s">
        <v>1</v>
      </c>
      <c r="N164" s="229" t="s">
        <v>48</v>
      </c>
      <c r="O164" s="92"/>
      <c r="P164" s="230">
        <f>O164*H164</f>
        <v>0</v>
      </c>
      <c r="Q164" s="230">
        <v>0.00017000000000000001</v>
      </c>
      <c r="R164" s="230">
        <f>Q164*H164</f>
        <v>0.037400000000000003</v>
      </c>
      <c r="S164" s="230">
        <v>0.46000000000000002</v>
      </c>
      <c r="T164" s="231">
        <f>S164*H164</f>
        <v>101.2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139</v>
      </c>
      <c r="AT164" s="232" t="s">
        <v>134</v>
      </c>
      <c r="AU164" s="232" t="s">
        <v>21</v>
      </c>
      <c r="AY164" s="17" t="s">
        <v>132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7" t="s">
        <v>91</v>
      </c>
      <c r="BK164" s="233">
        <f>ROUND(I164*H164,2)</f>
        <v>0</v>
      </c>
      <c r="BL164" s="17" t="s">
        <v>139</v>
      </c>
      <c r="BM164" s="232" t="s">
        <v>185</v>
      </c>
    </row>
    <row r="165" s="2" customFormat="1">
      <c r="A165" s="39"/>
      <c r="B165" s="40"/>
      <c r="C165" s="41"/>
      <c r="D165" s="234" t="s">
        <v>141</v>
      </c>
      <c r="E165" s="41"/>
      <c r="F165" s="235" t="s">
        <v>186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7" t="s">
        <v>141</v>
      </c>
      <c r="AU165" s="17" t="s">
        <v>21</v>
      </c>
    </row>
    <row r="166" s="2" customFormat="1" ht="24.15" customHeight="1">
      <c r="A166" s="39"/>
      <c r="B166" s="40"/>
      <c r="C166" s="221" t="s">
        <v>187</v>
      </c>
      <c r="D166" s="221" t="s">
        <v>134</v>
      </c>
      <c r="E166" s="222" t="s">
        <v>188</v>
      </c>
      <c r="F166" s="223" t="s">
        <v>189</v>
      </c>
      <c r="G166" s="224" t="s">
        <v>137</v>
      </c>
      <c r="H166" s="225">
        <v>225</v>
      </c>
      <c r="I166" s="226"/>
      <c r="J166" s="227">
        <f>ROUND(I166*H166,2)</f>
        <v>0</v>
      </c>
      <c r="K166" s="223" t="s">
        <v>138</v>
      </c>
      <c r="L166" s="45"/>
      <c r="M166" s="228" t="s">
        <v>1</v>
      </c>
      <c r="N166" s="229" t="s">
        <v>48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139</v>
      </c>
      <c r="AT166" s="232" t="s">
        <v>134</v>
      </c>
      <c r="AU166" s="232" t="s">
        <v>21</v>
      </c>
      <c r="AY166" s="17" t="s">
        <v>132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7" t="s">
        <v>91</v>
      </c>
      <c r="BK166" s="233">
        <f>ROUND(I166*H166,2)</f>
        <v>0</v>
      </c>
      <c r="BL166" s="17" t="s">
        <v>139</v>
      </c>
      <c r="BM166" s="232" t="s">
        <v>190</v>
      </c>
    </row>
    <row r="167" s="2" customFormat="1">
      <c r="A167" s="39"/>
      <c r="B167" s="40"/>
      <c r="C167" s="41"/>
      <c r="D167" s="234" t="s">
        <v>141</v>
      </c>
      <c r="E167" s="41"/>
      <c r="F167" s="235" t="s">
        <v>191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141</v>
      </c>
      <c r="AU167" s="17" t="s">
        <v>21</v>
      </c>
    </row>
    <row r="168" s="14" customFormat="1">
      <c r="A168" s="14"/>
      <c r="B168" s="249"/>
      <c r="C168" s="250"/>
      <c r="D168" s="234" t="s">
        <v>143</v>
      </c>
      <c r="E168" s="251" t="s">
        <v>1</v>
      </c>
      <c r="F168" s="252" t="s">
        <v>192</v>
      </c>
      <c r="G168" s="250"/>
      <c r="H168" s="253">
        <v>225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143</v>
      </c>
      <c r="AU168" s="259" t="s">
        <v>21</v>
      </c>
      <c r="AV168" s="14" t="s">
        <v>21</v>
      </c>
      <c r="AW168" s="14" t="s">
        <v>38</v>
      </c>
      <c r="AX168" s="14" t="s">
        <v>83</v>
      </c>
      <c r="AY168" s="259" t="s">
        <v>132</v>
      </c>
    </row>
    <row r="169" s="15" customFormat="1">
      <c r="A169" s="15"/>
      <c r="B169" s="260"/>
      <c r="C169" s="261"/>
      <c r="D169" s="234" t="s">
        <v>143</v>
      </c>
      <c r="E169" s="262" t="s">
        <v>1</v>
      </c>
      <c r="F169" s="263" t="s">
        <v>145</v>
      </c>
      <c r="G169" s="261"/>
      <c r="H169" s="264">
        <v>225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143</v>
      </c>
      <c r="AU169" s="270" t="s">
        <v>21</v>
      </c>
      <c r="AV169" s="15" t="s">
        <v>139</v>
      </c>
      <c r="AW169" s="15" t="s">
        <v>38</v>
      </c>
      <c r="AX169" s="15" t="s">
        <v>91</v>
      </c>
      <c r="AY169" s="270" t="s">
        <v>132</v>
      </c>
    </row>
    <row r="170" s="2" customFormat="1" ht="24.15" customHeight="1">
      <c r="A170" s="39"/>
      <c r="B170" s="40"/>
      <c r="C170" s="221" t="s">
        <v>193</v>
      </c>
      <c r="D170" s="221" t="s">
        <v>134</v>
      </c>
      <c r="E170" s="222" t="s">
        <v>194</v>
      </c>
      <c r="F170" s="223" t="s">
        <v>195</v>
      </c>
      <c r="G170" s="224" t="s">
        <v>196</v>
      </c>
      <c r="H170" s="225">
        <v>4.7999999999999998</v>
      </c>
      <c r="I170" s="226"/>
      <c r="J170" s="227">
        <f>ROUND(I170*H170,2)</f>
        <v>0</v>
      </c>
      <c r="K170" s="223" t="s">
        <v>1</v>
      </c>
      <c r="L170" s="45"/>
      <c r="M170" s="228" t="s">
        <v>1</v>
      </c>
      <c r="N170" s="229" t="s">
        <v>48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139</v>
      </c>
      <c r="AT170" s="232" t="s">
        <v>134</v>
      </c>
      <c r="AU170" s="232" t="s">
        <v>21</v>
      </c>
      <c r="AY170" s="17" t="s">
        <v>132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91</v>
      </c>
      <c r="BK170" s="233">
        <f>ROUND(I170*H170,2)</f>
        <v>0</v>
      </c>
      <c r="BL170" s="17" t="s">
        <v>139</v>
      </c>
      <c r="BM170" s="232" t="s">
        <v>197</v>
      </c>
    </row>
    <row r="171" s="2" customFormat="1">
      <c r="A171" s="39"/>
      <c r="B171" s="40"/>
      <c r="C171" s="41"/>
      <c r="D171" s="234" t="s">
        <v>141</v>
      </c>
      <c r="E171" s="41"/>
      <c r="F171" s="235" t="s">
        <v>195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7" t="s">
        <v>141</v>
      </c>
      <c r="AU171" s="17" t="s">
        <v>21</v>
      </c>
    </row>
    <row r="172" s="13" customFormat="1">
      <c r="A172" s="13"/>
      <c r="B172" s="239"/>
      <c r="C172" s="240"/>
      <c r="D172" s="234" t="s">
        <v>143</v>
      </c>
      <c r="E172" s="241" t="s">
        <v>1</v>
      </c>
      <c r="F172" s="242" t="s">
        <v>198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143</v>
      </c>
      <c r="AU172" s="248" t="s">
        <v>21</v>
      </c>
      <c r="AV172" s="13" t="s">
        <v>91</v>
      </c>
      <c r="AW172" s="13" t="s">
        <v>38</v>
      </c>
      <c r="AX172" s="13" t="s">
        <v>83</v>
      </c>
      <c r="AY172" s="248" t="s">
        <v>132</v>
      </c>
    </row>
    <row r="173" s="14" customFormat="1">
      <c r="A173" s="14"/>
      <c r="B173" s="249"/>
      <c r="C173" s="250"/>
      <c r="D173" s="234" t="s">
        <v>143</v>
      </c>
      <c r="E173" s="251" t="s">
        <v>1</v>
      </c>
      <c r="F173" s="252" t="s">
        <v>199</v>
      </c>
      <c r="G173" s="250"/>
      <c r="H173" s="253">
        <v>4.7999999999999998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143</v>
      </c>
      <c r="AU173" s="259" t="s">
        <v>21</v>
      </c>
      <c r="AV173" s="14" t="s">
        <v>21</v>
      </c>
      <c r="AW173" s="14" t="s">
        <v>38</v>
      </c>
      <c r="AX173" s="14" t="s">
        <v>83</v>
      </c>
      <c r="AY173" s="259" t="s">
        <v>132</v>
      </c>
    </row>
    <row r="174" s="15" customFormat="1">
      <c r="A174" s="15"/>
      <c r="B174" s="260"/>
      <c r="C174" s="261"/>
      <c r="D174" s="234" t="s">
        <v>143</v>
      </c>
      <c r="E174" s="262" t="s">
        <v>1</v>
      </c>
      <c r="F174" s="263" t="s">
        <v>145</v>
      </c>
      <c r="G174" s="261"/>
      <c r="H174" s="264">
        <v>4.7999999999999998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143</v>
      </c>
      <c r="AU174" s="270" t="s">
        <v>21</v>
      </c>
      <c r="AV174" s="15" t="s">
        <v>139</v>
      </c>
      <c r="AW174" s="15" t="s">
        <v>38</v>
      </c>
      <c r="AX174" s="15" t="s">
        <v>91</v>
      </c>
      <c r="AY174" s="270" t="s">
        <v>132</v>
      </c>
    </row>
    <row r="175" s="2" customFormat="1" ht="24.15" customHeight="1">
      <c r="A175" s="39"/>
      <c r="B175" s="40"/>
      <c r="C175" s="221" t="s">
        <v>200</v>
      </c>
      <c r="D175" s="221" t="s">
        <v>134</v>
      </c>
      <c r="E175" s="222" t="s">
        <v>201</v>
      </c>
      <c r="F175" s="223" t="s">
        <v>202</v>
      </c>
      <c r="G175" s="224" t="s">
        <v>203</v>
      </c>
      <c r="H175" s="225">
        <v>5.2000000000000002</v>
      </c>
      <c r="I175" s="226"/>
      <c r="J175" s="227">
        <f>ROUND(I175*H175,2)</f>
        <v>0</v>
      </c>
      <c r="K175" s="223" t="s">
        <v>138</v>
      </c>
      <c r="L175" s="45"/>
      <c r="M175" s="228" t="s">
        <v>1</v>
      </c>
      <c r="N175" s="229" t="s">
        <v>48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139</v>
      </c>
      <c r="AT175" s="232" t="s">
        <v>134</v>
      </c>
      <c r="AU175" s="232" t="s">
        <v>21</v>
      </c>
      <c r="AY175" s="17" t="s">
        <v>132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7" t="s">
        <v>91</v>
      </c>
      <c r="BK175" s="233">
        <f>ROUND(I175*H175,2)</f>
        <v>0</v>
      </c>
      <c r="BL175" s="17" t="s">
        <v>139</v>
      </c>
      <c r="BM175" s="232" t="s">
        <v>204</v>
      </c>
    </row>
    <row r="176" s="2" customFormat="1">
      <c r="A176" s="39"/>
      <c r="B176" s="40"/>
      <c r="C176" s="41"/>
      <c r="D176" s="234" t="s">
        <v>141</v>
      </c>
      <c r="E176" s="41"/>
      <c r="F176" s="235" t="s">
        <v>205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141</v>
      </c>
      <c r="AU176" s="17" t="s">
        <v>21</v>
      </c>
    </row>
    <row r="177" s="13" customFormat="1">
      <c r="A177" s="13"/>
      <c r="B177" s="239"/>
      <c r="C177" s="240"/>
      <c r="D177" s="234" t="s">
        <v>143</v>
      </c>
      <c r="E177" s="241" t="s">
        <v>1</v>
      </c>
      <c r="F177" s="242" t="s">
        <v>206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143</v>
      </c>
      <c r="AU177" s="248" t="s">
        <v>21</v>
      </c>
      <c r="AV177" s="13" t="s">
        <v>91</v>
      </c>
      <c r="AW177" s="13" t="s">
        <v>38</v>
      </c>
      <c r="AX177" s="13" t="s">
        <v>83</v>
      </c>
      <c r="AY177" s="248" t="s">
        <v>132</v>
      </c>
    </row>
    <row r="178" s="14" customFormat="1">
      <c r="A178" s="14"/>
      <c r="B178" s="249"/>
      <c r="C178" s="250"/>
      <c r="D178" s="234" t="s">
        <v>143</v>
      </c>
      <c r="E178" s="251" t="s">
        <v>1</v>
      </c>
      <c r="F178" s="252" t="s">
        <v>207</v>
      </c>
      <c r="G178" s="250"/>
      <c r="H178" s="253">
        <v>5.2000000000000002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143</v>
      </c>
      <c r="AU178" s="259" t="s">
        <v>21</v>
      </c>
      <c r="AV178" s="14" t="s">
        <v>21</v>
      </c>
      <c r="AW178" s="14" t="s">
        <v>38</v>
      </c>
      <c r="AX178" s="14" t="s">
        <v>91</v>
      </c>
      <c r="AY178" s="259" t="s">
        <v>132</v>
      </c>
    </row>
    <row r="179" s="2" customFormat="1" ht="33" customHeight="1">
      <c r="A179" s="39"/>
      <c r="B179" s="40"/>
      <c r="C179" s="221" t="s">
        <v>208</v>
      </c>
      <c r="D179" s="221" t="s">
        <v>134</v>
      </c>
      <c r="E179" s="222" t="s">
        <v>209</v>
      </c>
      <c r="F179" s="223" t="s">
        <v>210</v>
      </c>
      <c r="G179" s="224" t="s">
        <v>203</v>
      </c>
      <c r="H179" s="225">
        <v>46.799999999999997</v>
      </c>
      <c r="I179" s="226"/>
      <c r="J179" s="227">
        <f>ROUND(I179*H179,2)</f>
        <v>0</v>
      </c>
      <c r="K179" s="223" t="s">
        <v>138</v>
      </c>
      <c r="L179" s="45"/>
      <c r="M179" s="228" t="s">
        <v>1</v>
      </c>
      <c r="N179" s="229" t="s">
        <v>48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139</v>
      </c>
      <c r="AT179" s="232" t="s">
        <v>134</v>
      </c>
      <c r="AU179" s="232" t="s">
        <v>21</v>
      </c>
      <c r="AY179" s="17" t="s">
        <v>132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7" t="s">
        <v>91</v>
      </c>
      <c r="BK179" s="233">
        <f>ROUND(I179*H179,2)</f>
        <v>0</v>
      </c>
      <c r="BL179" s="17" t="s">
        <v>139</v>
      </c>
      <c r="BM179" s="232" t="s">
        <v>211</v>
      </c>
    </row>
    <row r="180" s="2" customFormat="1">
      <c r="A180" s="39"/>
      <c r="B180" s="40"/>
      <c r="C180" s="41"/>
      <c r="D180" s="234" t="s">
        <v>141</v>
      </c>
      <c r="E180" s="41"/>
      <c r="F180" s="235" t="s">
        <v>212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7" t="s">
        <v>141</v>
      </c>
      <c r="AU180" s="17" t="s">
        <v>21</v>
      </c>
    </row>
    <row r="181" s="13" customFormat="1">
      <c r="A181" s="13"/>
      <c r="B181" s="239"/>
      <c r="C181" s="240"/>
      <c r="D181" s="234" t="s">
        <v>143</v>
      </c>
      <c r="E181" s="241" t="s">
        <v>1</v>
      </c>
      <c r="F181" s="242" t="s">
        <v>206</v>
      </c>
      <c r="G181" s="240"/>
      <c r="H181" s="241" t="s">
        <v>1</v>
      </c>
      <c r="I181" s="243"/>
      <c r="J181" s="240"/>
      <c r="K181" s="240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143</v>
      </c>
      <c r="AU181" s="248" t="s">
        <v>21</v>
      </c>
      <c r="AV181" s="13" t="s">
        <v>91</v>
      </c>
      <c r="AW181" s="13" t="s">
        <v>38</v>
      </c>
      <c r="AX181" s="13" t="s">
        <v>83</v>
      </c>
      <c r="AY181" s="248" t="s">
        <v>132</v>
      </c>
    </row>
    <row r="182" s="14" customFormat="1">
      <c r="A182" s="14"/>
      <c r="B182" s="249"/>
      <c r="C182" s="250"/>
      <c r="D182" s="234" t="s">
        <v>143</v>
      </c>
      <c r="E182" s="251" t="s">
        <v>1</v>
      </c>
      <c r="F182" s="252" t="s">
        <v>213</v>
      </c>
      <c r="G182" s="250"/>
      <c r="H182" s="253">
        <v>46.799999999999997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143</v>
      </c>
      <c r="AU182" s="259" t="s">
        <v>21</v>
      </c>
      <c r="AV182" s="14" t="s">
        <v>21</v>
      </c>
      <c r="AW182" s="14" t="s">
        <v>38</v>
      </c>
      <c r="AX182" s="14" t="s">
        <v>83</v>
      </c>
      <c r="AY182" s="259" t="s">
        <v>132</v>
      </c>
    </row>
    <row r="183" s="15" customFormat="1">
      <c r="A183" s="15"/>
      <c r="B183" s="260"/>
      <c r="C183" s="261"/>
      <c r="D183" s="234" t="s">
        <v>143</v>
      </c>
      <c r="E183" s="262" t="s">
        <v>1</v>
      </c>
      <c r="F183" s="263" t="s">
        <v>145</v>
      </c>
      <c r="G183" s="261"/>
      <c r="H183" s="264">
        <v>46.799999999999997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143</v>
      </c>
      <c r="AU183" s="270" t="s">
        <v>21</v>
      </c>
      <c r="AV183" s="15" t="s">
        <v>139</v>
      </c>
      <c r="AW183" s="15" t="s">
        <v>38</v>
      </c>
      <c r="AX183" s="15" t="s">
        <v>91</v>
      </c>
      <c r="AY183" s="270" t="s">
        <v>132</v>
      </c>
    </row>
    <row r="184" s="2" customFormat="1" ht="24.15" customHeight="1">
      <c r="A184" s="39"/>
      <c r="B184" s="40"/>
      <c r="C184" s="221" t="s">
        <v>214</v>
      </c>
      <c r="D184" s="221" t="s">
        <v>134</v>
      </c>
      <c r="E184" s="222" t="s">
        <v>215</v>
      </c>
      <c r="F184" s="223" t="s">
        <v>216</v>
      </c>
      <c r="G184" s="224" t="s">
        <v>203</v>
      </c>
      <c r="H184" s="225">
        <v>74.700000000000003</v>
      </c>
      <c r="I184" s="226"/>
      <c r="J184" s="227">
        <f>ROUND(I184*H184,2)</f>
        <v>0</v>
      </c>
      <c r="K184" s="223" t="s">
        <v>138</v>
      </c>
      <c r="L184" s="45"/>
      <c r="M184" s="228" t="s">
        <v>1</v>
      </c>
      <c r="N184" s="229" t="s">
        <v>48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139</v>
      </c>
      <c r="AT184" s="232" t="s">
        <v>134</v>
      </c>
      <c r="AU184" s="232" t="s">
        <v>21</v>
      </c>
      <c r="AY184" s="17" t="s">
        <v>132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91</v>
      </c>
      <c r="BK184" s="233">
        <f>ROUND(I184*H184,2)</f>
        <v>0</v>
      </c>
      <c r="BL184" s="17" t="s">
        <v>139</v>
      </c>
      <c r="BM184" s="232" t="s">
        <v>217</v>
      </c>
    </row>
    <row r="185" s="2" customFormat="1">
      <c r="A185" s="39"/>
      <c r="B185" s="40"/>
      <c r="C185" s="41"/>
      <c r="D185" s="234" t="s">
        <v>141</v>
      </c>
      <c r="E185" s="41"/>
      <c r="F185" s="235" t="s">
        <v>218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141</v>
      </c>
      <c r="AU185" s="17" t="s">
        <v>21</v>
      </c>
    </row>
    <row r="186" s="14" customFormat="1">
      <c r="A186" s="14"/>
      <c r="B186" s="249"/>
      <c r="C186" s="250"/>
      <c r="D186" s="234" t="s">
        <v>143</v>
      </c>
      <c r="E186" s="251" t="s">
        <v>1</v>
      </c>
      <c r="F186" s="252" t="s">
        <v>219</v>
      </c>
      <c r="G186" s="250"/>
      <c r="H186" s="253">
        <v>45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143</v>
      </c>
      <c r="AU186" s="259" t="s">
        <v>21</v>
      </c>
      <c r="AV186" s="14" t="s">
        <v>21</v>
      </c>
      <c r="AW186" s="14" t="s">
        <v>38</v>
      </c>
      <c r="AX186" s="14" t="s">
        <v>83</v>
      </c>
      <c r="AY186" s="259" t="s">
        <v>132</v>
      </c>
    </row>
    <row r="187" s="14" customFormat="1">
      <c r="A187" s="14"/>
      <c r="B187" s="249"/>
      <c r="C187" s="250"/>
      <c r="D187" s="234" t="s">
        <v>143</v>
      </c>
      <c r="E187" s="251" t="s">
        <v>1</v>
      </c>
      <c r="F187" s="252" t="s">
        <v>220</v>
      </c>
      <c r="G187" s="250"/>
      <c r="H187" s="253">
        <v>29.699999999999999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143</v>
      </c>
      <c r="AU187" s="259" t="s">
        <v>21</v>
      </c>
      <c r="AV187" s="14" t="s">
        <v>21</v>
      </c>
      <c r="AW187" s="14" t="s">
        <v>38</v>
      </c>
      <c r="AX187" s="14" t="s">
        <v>83</v>
      </c>
      <c r="AY187" s="259" t="s">
        <v>132</v>
      </c>
    </row>
    <row r="188" s="15" customFormat="1">
      <c r="A188" s="15"/>
      <c r="B188" s="260"/>
      <c r="C188" s="261"/>
      <c r="D188" s="234" t="s">
        <v>143</v>
      </c>
      <c r="E188" s="262" t="s">
        <v>1</v>
      </c>
      <c r="F188" s="263" t="s">
        <v>145</v>
      </c>
      <c r="G188" s="261"/>
      <c r="H188" s="264">
        <v>74.700000000000003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143</v>
      </c>
      <c r="AU188" s="270" t="s">
        <v>21</v>
      </c>
      <c r="AV188" s="15" t="s">
        <v>139</v>
      </c>
      <c r="AW188" s="15" t="s">
        <v>38</v>
      </c>
      <c r="AX188" s="15" t="s">
        <v>91</v>
      </c>
      <c r="AY188" s="270" t="s">
        <v>132</v>
      </c>
    </row>
    <row r="189" s="2" customFormat="1" ht="24.15" customHeight="1">
      <c r="A189" s="39"/>
      <c r="B189" s="40"/>
      <c r="C189" s="221" t="s">
        <v>221</v>
      </c>
      <c r="D189" s="221" t="s">
        <v>134</v>
      </c>
      <c r="E189" s="222" t="s">
        <v>222</v>
      </c>
      <c r="F189" s="223" t="s">
        <v>223</v>
      </c>
      <c r="G189" s="224" t="s">
        <v>203</v>
      </c>
      <c r="H189" s="225">
        <v>19</v>
      </c>
      <c r="I189" s="226"/>
      <c r="J189" s="227">
        <f>ROUND(I189*H189,2)</f>
        <v>0</v>
      </c>
      <c r="K189" s="223" t="s">
        <v>224</v>
      </c>
      <c r="L189" s="45"/>
      <c r="M189" s="228" t="s">
        <v>1</v>
      </c>
      <c r="N189" s="229" t="s">
        <v>48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139</v>
      </c>
      <c r="AT189" s="232" t="s">
        <v>134</v>
      </c>
      <c r="AU189" s="232" t="s">
        <v>21</v>
      </c>
      <c r="AY189" s="17" t="s">
        <v>132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7" t="s">
        <v>91</v>
      </c>
      <c r="BK189" s="233">
        <f>ROUND(I189*H189,2)</f>
        <v>0</v>
      </c>
      <c r="BL189" s="17" t="s">
        <v>139</v>
      </c>
      <c r="BM189" s="232" t="s">
        <v>225</v>
      </c>
    </row>
    <row r="190" s="2" customFormat="1">
      <c r="A190" s="39"/>
      <c r="B190" s="40"/>
      <c r="C190" s="41"/>
      <c r="D190" s="234" t="s">
        <v>141</v>
      </c>
      <c r="E190" s="41"/>
      <c r="F190" s="235" t="s">
        <v>226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141</v>
      </c>
      <c r="AU190" s="17" t="s">
        <v>21</v>
      </c>
    </row>
    <row r="191" s="13" customFormat="1">
      <c r="A191" s="13"/>
      <c r="B191" s="239"/>
      <c r="C191" s="240"/>
      <c r="D191" s="234" t="s">
        <v>143</v>
      </c>
      <c r="E191" s="241" t="s">
        <v>1</v>
      </c>
      <c r="F191" s="242" t="s">
        <v>227</v>
      </c>
      <c r="G191" s="240"/>
      <c r="H191" s="241" t="s">
        <v>1</v>
      </c>
      <c r="I191" s="243"/>
      <c r="J191" s="240"/>
      <c r="K191" s="240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143</v>
      </c>
      <c r="AU191" s="248" t="s">
        <v>21</v>
      </c>
      <c r="AV191" s="13" t="s">
        <v>91</v>
      </c>
      <c r="AW191" s="13" t="s">
        <v>38</v>
      </c>
      <c r="AX191" s="13" t="s">
        <v>83</v>
      </c>
      <c r="AY191" s="248" t="s">
        <v>132</v>
      </c>
    </row>
    <row r="192" s="14" customFormat="1">
      <c r="A192" s="14"/>
      <c r="B192" s="249"/>
      <c r="C192" s="250"/>
      <c r="D192" s="234" t="s">
        <v>143</v>
      </c>
      <c r="E192" s="251" t="s">
        <v>1</v>
      </c>
      <c r="F192" s="252" t="s">
        <v>228</v>
      </c>
      <c r="G192" s="250"/>
      <c r="H192" s="253">
        <v>19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143</v>
      </c>
      <c r="AU192" s="259" t="s">
        <v>21</v>
      </c>
      <c r="AV192" s="14" t="s">
        <v>21</v>
      </c>
      <c r="AW192" s="14" t="s">
        <v>38</v>
      </c>
      <c r="AX192" s="14" t="s">
        <v>83</v>
      </c>
      <c r="AY192" s="259" t="s">
        <v>132</v>
      </c>
    </row>
    <row r="193" s="15" customFormat="1">
      <c r="A193" s="15"/>
      <c r="B193" s="260"/>
      <c r="C193" s="261"/>
      <c r="D193" s="234" t="s">
        <v>143</v>
      </c>
      <c r="E193" s="262" t="s">
        <v>1</v>
      </c>
      <c r="F193" s="263" t="s">
        <v>145</v>
      </c>
      <c r="G193" s="261"/>
      <c r="H193" s="264">
        <v>19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143</v>
      </c>
      <c r="AU193" s="270" t="s">
        <v>21</v>
      </c>
      <c r="AV193" s="15" t="s">
        <v>139</v>
      </c>
      <c r="AW193" s="15" t="s">
        <v>38</v>
      </c>
      <c r="AX193" s="15" t="s">
        <v>91</v>
      </c>
      <c r="AY193" s="270" t="s">
        <v>132</v>
      </c>
    </row>
    <row r="194" s="2" customFormat="1" ht="24.15" customHeight="1">
      <c r="A194" s="39"/>
      <c r="B194" s="40"/>
      <c r="C194" s="221" t="s">
        <v>8</v>
      </c>
      <c r="D194" s="221" t="s">
        <v>134</v>
      </c>
      <c r="E194" s="222" t="s">
        <v>229</v>
      </c>
      <c r="F194" s="223" t="s">
        <v>230</v>
      </c>
      <c r="G194" s="224" t="s">
        <v>203</v>
      </c>
      <c r="H194" s="225">
        <v>15.300000000000001</v>
      </c>
      <c r="I194" s="226"/>
      <c r="J194" s="227">
        <f>ROUND(I194*H194,2)</f>
        <v>0</v>
      </c>
      <c r="K194" s="223" t="s">
        <v>231</v>
      </c>
      <c r="L194" s="45"/>
      <c r="M194" s="228" t="s">
        <v>1</v>
      </c>
      <c r="N194" s="229" t="s">
        <v>48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139</v>
      </c>
      <c r="AT194" s="232" t="s">
        <v>134</v>
      </c>
      <c r="AU194" s="232" t="s">
        <v>21</v>
      </c>
      <c r="AY194" s="17" t="s">
        <v>132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7" t="s">
        <v>91</v>
      </c>
      <c r="BK194" s="233">
        <f>ROUND(I194*H194,2)</f>
        <v>0</v>
      </c>
      <c r="BL194" s="17" t="s">
        <v>139</v>
      </c>
      <c r="BM194" s="232" t="s">
        <v>232</v>
      </c>
    </row>
    <row r="195" s="2" customFormat="1">
      <c r="A195" s="39"/>
      <c r="B195" s="40"/>
      <c r="C195" s="41"/>
      <c r="D195" s="234" t="s">
        <v>141</v>
      </c>
      <c r="E195" s="41"/>
      <c r="F195" s="235" t="s">
        <v>233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7" t="s">
        <v>141</v>
      </c>
      <c r="AU195" s="17" t="s">
        <v>21</v>
      </c>
    </row>
    <row r="196" s="13" customFormat="1">
      <c r="A196" s="13"/>
      <c r="B196" s="239"/>
      <c r="C196" s="240"/>
      <c r="D196" s="234" t="s">
        <v>143</v>
      </c>
      <c r="E196" s="241" t="s">
        <v>1</v>
      </c>
      <c r="F196" s="242" t="s">
        <v>234</v>
      </c>
      <c r="G196" s="240"/>
      <c r="H196" s="241" t="s">
        <v>1</v>
      </c>
      <c r="I196" s="243"/>
      <c r="J196" s="240"/>
      <c r="K196" s="240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143</v>
      </c>
      <c r="AU196" s="248" t="s">
        <v>21</v>
      </c>
      <c r="AV196" s="13" t="s">
        <v>91</v>
      </c>
      <c r="AW196" s="13" t="s">
        <v>38</v>
      </c>
      <c r="AX196" s="13" t="s">
        <v>83</v>
      </c>
      <c r="AY196" s="248" t="s">
        <v>132</v>
      </c>
    </row>
    <row r="197" s="14" customFormat="1">
      <c r="A197" s="14"/>
      <c r="B197" s="249"/>
      <c r="C197" s="250"/>
      <c r="D197" s="234" t="s">
        <v>143</v>
      </c>
      <c r="E197" s="251" t="s">
        <v>1</v>
      </c>
      <c r="F197" s="252" t="s">
        <v>235</v>
      </c>
      <c r="G197" s="250"/>
      <c r="H197" s="253">
        <v>15.300000000000001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143</v>
      </c>
      <c r="AU197" s="259" t="s">
        <v>21</v>
      </c>
      <c r="AV197" s="14" t="s">
        <v>21</v>
      </c>
      <c r="AW197" s="14" t="s">
        <v>38</v>
      </c>
      <c r="AX197" s="14" t="s">
        <v>83</v>
      </c>
      <c r="AY197" s="259" t="s">
        <v>132</v>
      </c>
    </row>
    <row r="198" s="15" customFormat="1">
      <c r="A198" s="15"/>
      <c r="B198" s="260"/>
      <c r="C198" s="261"/>
      <c r="D198" s="234" t="s">
        <v>143</v>
      </c>
      <c r="E198" s="262" t="s">
        <v>1</v>
      </c>
      <c r="F198" s="263" t="s">
        <v>145</v>
      </c>
      <c r="G198" s="261"/>
      <c r="H198" s="264">
        <v>15.300000000000001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143</v>
      </c>
      <c r="AU198" s="270" t="s">
        <v>21</v>
      </c>
      <c r="AV198" s="15" t="s">
        <v>139</v>
      </c>
      <c r="AW198" s="15" t="s">
        <v>38</v>
      </c>
      <c r="AX198" s="15" t="s">
        <v>91</v>
      </c>
      <c r="AY198" s="270" t="s">
        <v>132</v>
      </c>
    </row>
    <row r="199" s="2" customFormat="1" ht="33" customHeight="1">
      <c r="A199" s="39"/>
      <c r="B199" s="40"/>
      <c r="C199" s="221" t="s">
        <v>236</v>
      </c>
      <c r="D199" s="221" t="s">
        <v>134</v>
      </c>
      <c r="E199" s="222" t="s">
        <v>237</v>
      </c>
      <c r="F199" s="223" t="s">
        <v>238</v>
      </c>
      <c r="G199" s="224" t="s">
        <v>203</v>
      </c>
      <c r="H199" s="225">
        <v>61.200000000000003</v>
      </c>
      <c r="I199" s="226"/>
      <c r="J199" s="227">
        <f>ROUND(I199*H199,2)</f>
        <v>0</v>
      </c>
      <c r="K199" s="223" t="s">
        <v>138</v>
      </c>
      <c r="L199" s="45"/>
      <c r="M199" s="228" t="s">
        <v>1</v>
      </c>
      <c r="N199" s="229" t="s">
        <v>48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139</v>
      </c>
      <c r="AT199" s="232" t="s">
        <v>134</v>
      </c>
      <c r="AU199" s="232" t="s">
        <v>21</v>
      </c>
      <c r="AY199" s="17" t="s">
        <v>132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7" t="s">
        <v>91</v>
      </c>
      <c r="BK199" s="233">
        <f>ROUND(I199*H199,2)</f>
        <v>0</v>
      </c>
      <c r="BL199" s="17" t="s">
        <v>139</v>
      </c>
      <c r="BM199" s="232" t="s">
        <v>239</v>
      </c>
    </row>
    <row r="200" s="2" customFormat="1">
      <c r="A200" s="39"/>
      <c r="B200" s="40"/>
      <c r="C200" s="41"/>
      <c r="D200" s="234" t="s">
        <v>141</v>
      </c>
      <c r="E200" s="41"/>
      <c r="F200" s="235" t="s">
        <v>240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141</v>
      </c>
      <c r="AU200" s="17" t="s">
        <v>21</v>
      </c>
    </row>
    <row r="201" s="14" customFormat="1">
      <c r="A201" s="14"/>
      <c r="B201" s="249"/>
      <c r="C201" s="250"/>
      <c r="D201" s="234" t="s">
        <v>143</v>
      </c>
      <c r="E201" s="251" t="s">
        <v>1</v>
      </c>
      <c r="F201" s="252" t="s">
        <v>241</v>
      </c>
      <c r="G201" s="250"/>
      <c r="H201" s="253">
        <v>61.200000000000003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143</v>
      </c>
      <c r="AU201" s="259" t="s">
        <v>21</v>
      </c>
      <c r="AV201" s="14" t="s">
        <v>21</v>
      </c>
      <c r="AW201" s="14" t="s">
        <v>38</v>
      </c>
      <c r="AX201" s="14" t="s">
        <v>83</v>
      </c>
      <c r="AY201" s="259" t="s">
        <v>132</v>
      </c>
    </row>
    <row r="202" s="15" customFormat="1">
      <c r="A202" s="15"/>
      <c r="B202" s="260"/>
      <c r="C202" s="261"/>
      <c r="D202" s="234" t="s">
        <v>143</v>
      </c>
      <c r="E202" s="262" t="s">
        <v>1</v>
      </c>
      <c r="F202" s="263" t="s">
        <v>145</v>
      </c>
      <c r="G202" s="261"/>
      <c r="H202" s="264">
        <v>61.200000000000003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143</v>
      </c>
      <c r="AU202" s="270" t="s">
        <v>21</v>
      </c>
      <c r="AV202" s="15" t="s">
        <v>139</v>
      </c>
      <c r="AW202" s="15" t="s">
        <v>38</v>
      </c>
      <c r="AX202" s="15" t="s">
        <v>91</v>
      </c>
      <c r="AY202" s="270" t="s">
        <v>132</v>
      </c>
    </row>
    <row r="203" s="2" customFormat="1" ht="21.75" customHeight="1">
      <c r="A203" s="39"/>
      <c r="B203" s="40"/>
      <c r="C203" s="221" t="s">
        <v>242</v>
      </c>
      <c r="D203" s="221" t="s">
        <v>134</v>
      </c>
      <c r="E203" s="222" t="s">
        <v>243</v>
      </c>
      <c r="F203" s="223" t="s">
        <v>244</v>
      </c>
      <c r="G203" s="224" t="s">
        <v>203</v>
      </c>
      <c r="H203" s="225">
        <v>45</v>
      </c>
      <c r="I203" s="226"/>
      <c r="J203" s="227">
        <f>ROUND(I203*H203,2)</f>
        <v>0</v>
      </c>
      <c r="K203" s="223" t="s">
        <v>231</v>
      </c>
      <c r="L203" s="45"/>
      <c r="M203" s="228" t="s">
        <v>1</v>
      </c>
      <c r="N203" s="229" t="s">
        <v>48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139</v>
      </c>
      <c r="AT203" s="232" t="s">
        <v>134</v>
      </c>
      <c r="AU203" s="232" t="s">
        <v>21</v>
      </c>
      <c r="AY203" s="17" t="s">
        <v>132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7" t="s">
        <v>91</v>
      </c>
      <c r="BK203" s="233">
        <f>ROUND(I203*H203,2)</f>
        <v>0</v>
      </c>
      <c r="BL203" s="17" t="s">
        <v>139</v>
      </c>
      <c r="BM203" s="232" t="s">
        <v>245</v>
      </c>
    </row>
    <row r="204" s="2" customFormat="1">
      <c r="A204" s="39"/>
      <c r="B204" s="40"/>
      <c r="C204" s="41"/>
      <c r="D204" s="234" t="s">
        <v>141</v>
      </c>
      <c r="E204" s="41"/>
      <c r="F204" s="235" t="s">
        <v>246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141</v>
      </c>
      <c r="AU204" s="17" t="s">
        <v>21</v>
      </c>
    </row>
    <row r="205" s="14" customFormat="1">
      <c r="A205" s="14"/>
      <c r="B205" s="249"/>
      <c r="C205" s="250"/>
      <c r="D205" s="234" t="s">
        <v>143</v>
      </c>
      <c r="E205" s="251" t="s">
        <v>1</v>
      </c>
      <c r="F205" s="252" t="s">
        <v>247</v>
      </c>
      <c r="G205" s="250"/>
      <c r="H205" s="253">
        <v>15.300000000000001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143</v>
      </c>
      <c r="AU205" s="259" t="s">
        <v>21</v>
      </c>
      <c r="AV205" s="14" t="s">
        <v>21</v>
      </c>
      <c r="AW205" s="14" t="s">
        <v>38</v>
      </c>
      <c r="AX205" s="14" t="s">
        <v>83</v>
      </c>
      <c r="AY205" s="259" t="s">
        <v>132</v>
      </c>
    </row>
    <row r="206" s="14" customFormat="1">
      <c r="A206" s="14"/>
      <c r="B206" s="249"/>
      <c r="C206" s="250"/>
      <c r="D206" s="234" t="s">
        <v>143</v>
      </c>
      <c r="E206" s="251" t="s">
        <v>1</v>
      </c>
      <c r="F206" s="252" t="s">
        <v>248</v>
      </c>
      <c r="G206" s="250"/>
      <c r="H206" s="253">
        <v>29.699999999999999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143</v>
      </c>
      <c r="AU206" s="259" t="s">
        <v>21</v>
      </c>
      <c r="AV206" s="14" t="s">
        <v>21</v>
      </c>
      <c r="AW206" s="14" t="s">
        <v>38</v>
      </c>
      <c r="AX206" s="14" t="s">
        <v>83</v>
      </c>
      <c r="AY206" s="259" t="s">
        <v>132</v>
      </c>
    </row>
    <row r="207" s="15" customFormat="1">
      <c r="A207" s="15"/>
      <c r="B207" s="260"/>
      <c r="C207" s="261"/>
      <c r="D207" s="234" t="s">
        <v>143</v>
      </c>
      <c r="E207" s="262" t="s">
        <v>1</v>
      </c>
      <c r="F207" s="263" t="s">
        <v>145</v>
      </c>
      <c r="G207" s="261"/>
      <c r="H207" s="264">
        <v>45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143</v>
      </c>
      <c r="AU207" s="270" t="s">
        <v>21</v>
      </c>
      <c r="AV207" s="15" t="s">
        <v>139</v>
      </c>
      <c r="AW207" s="15" t="s">
        <v>38</v>
      </c>
      <c r="AX207" s="15" t="s">
        <v>91</v>
      </c>
      <c r="AY207" s="270" t="s">
        <v>132</v>
      </c>
    </row>
    <row r="208" s="2" customFormat="1" ht="24.15" customHeight="1">
      <c r="A208" s="39"/>
      <c r="B208" s="40"/>
      <c r="C208" s="221" t="s">
        <v>249</v>
      </c>
      <c r="D208" s="221" t="s">
        <v>134</v>
      </c>
      <c r="E208" s="222" t="s">
        <v>250</v>
      </c>
      <c r="F208" s="223" t="s">
        <v>251</v>
      </c>
      <c r="G208" s="224" t="s">
        <v>203</v>
      </c>
      <c r="H208" s="225">
        <v>52</v>
      </c>
      <c r="I208" s="226"/>
      <c r="J208" s="227">
        <f>ROUND(I208*H208,2)</f>
        <v>0</v>
      </c>
      <c r="K208" s="223" t="s">
        <v>138</v>
      </c>
      <c r="L208" s="45"/>
      <c r="M208" s="228" t="s">
        <v>1</v>
      </c>
      <c r="N208" s="229" t="s">
        <v>48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139</v>
      </c>
      <c r="AT208" s="232" t="s">
        <v>134</v>
      </c>
      <c r="AU208" s="232" t="s">
        <v>21</v>
      </c>
      <c r="AY208" s="17" t="s">
        <v>132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7" t="s">
        <v>91</v>
      </c>
      <c r="BK208" s="233">
        <f>ROUND(I208*H208,2)</f>
        <v>0</v>
      </c>
      <c r="BL208" s="17" t="s">
        <v>139</v>
      </c>
      <c r="BM208" s="232" t="s">
        <v>252</v>
      </c>
    </row>
    <row r="209" s="2" customFormat="1">
      <c r="A209" s="39"/>
      <c r="B209" s="40"/>
      <c r="C209" s="41"/>
      <c r="D209" s="234" t="s">
        <v>141</v>
      </c>
      <c r="E209" s="41"/>
      <c r="F209" s="235" t="s">
        <v>253</v>
      </c>
      <c r="G209" s="41"/>
      <c r="H209" s="41"/>
      <c r="I209" s="236"/>
      <c r="J209" s="41"/>
      <c r="K209" s="41"/>
      <c r="L209" s="45"/>
      <c r="M209" s="237"/>
      <c r="N209" s="23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7" t="s">
        <v>141</v>
      </c>
      <c r="AU209" s="17" t="s">
        <v>21</v>
      </c>
    </row>
    <row r="210" s="13" customFormat="1">
      <c r="A210" s="13"/>
      <c r="B210" s="239"/>
      <c r="C210" s="240"/>
      <c r="D210" s="234" t="s">
        <v>143</v>
      </c>
      <c r="E210" s="241" t="s">
        <v>1</v>
      </c>
      <c r="F210" s="242" t="s">
        <v>254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143</v>
      </c>
      <c r="AU210" s="248" t="s">
        <v>21</v>
      </c>
      <c r="AV210" s="13" t="s">
        <v>91</v>
      </c>
      <c r="AW210" s="13" t="s">
        <v>38</v>
      </c>
      <c r="AX210" s="13" t="s">
        <v>83</v>
      </c>
      <c r="AY210" s="248" t="s">
        <v>132</v>
      </c>
    </row>
    <row r="211" s="14" customFormat="1">
      <c r="A211" s="14"/>
      <c r="B211" s="249"/>
      <c r="C211" s="250"/>
      <c r="D211" s="234" t="s">
        <v>143</v>
      </c>
      <c r="E211" s="251" t="s">
        <v>1</v>
      </c>
      <c r="F211" s="252" t="s">
        <v>255</v>
      </c>
      <c r="G211" s="250"/>
      <c r="H211" s="253">
        <v>52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143</v>
      </c>
      <c r="AU211" s="259" t="s">
        <v>21</v>
      </c>
      <c r="AV211" s="14" t="s">
        <v>21</v>
      </c>
      <c r="AW211" s="14" t="s">
        <v>38</v>
      </c>
      <c r="AX211" s="14" t="s">
        <v>83</v>
      </c>
      <c r="AY211" s="259" t="s">
        <v>132</v>
      </c>
    </row>
    <row r="212" s="15" customFormat="1">
      <c r="A212" s="15"/>
      <c r="B212" s="260"/>
      <c r="C212" s="261"/>
      <c r="D212" s="234" t="s">
        <v>143</v>
      </c>
      <c r="E212" s="262" t="s">
        <v>1</v>
      </c>
      <c r="F212" s="263" t="s">
        <v>145</v>
      </c>
      <c r="G212" s="261"/>
      <c r="H212" s="264">
        <v>52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143</v>
      </c>
      <c r="AU212" s="270" t="s">
        <v>21</v>
      </c>
      <c r="AV212" s="15" t="s">
        <v>139</v>
      </c>
      <c r="AW212" s="15" t="s">
        <v>38</v>
      </c>
      <c r="AX212" s="15" t="s">
        <v>91</v>
      </c>
      <c r="AY212" s="270" t="s">
        <v>132</v>
      </c>
    </row>
    <row r="213" s="2" customFormat="1" ht="24.15" customHeight="1">
      <c r="A213" s="39"/>
      <c r="B213" s="40"/>
      <c r="C213" s="221" t="s">
        <v>228</v>
      </c>
      <c r="D213" s="221" t="s">
        <v>134</v>
      </c>
      <c r="E213" s="222" t="s">
        <v>256</v>
      </c>
      <c r="F213" s="223" t="s">
        <v>257</v>
      </c>
      <c r="G213" s="224" t="s">
        <v>258</v>
      </c>
      <c r="H213" s="225">
        <v>34.200000000000003</v>
      </c>
      <c r="I213" s="226"/>
      <c r="J213" s="227">
        <f>ROUND(I213*H213,2)</f>
        <v>0</v>
      </c>
      <c r="K213" s="223" t="s">
        <v>138</v>
      </c>
      <c r="L213" s="45"/>
      <c r="M213" s="228" t="s">
        <v>1</v>
      </c>
      <c r="N213" s="229" t="s">
        <v>48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139</v>
      </c>
      <c r="AT213" s="232" t="s">
        <v>134</v>
      </c>
      <c r="AU213" s="232" t="s">
        <v>21</v>
      </c>
      <c r="AY213" s="17" t="s">
        <v>132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91</v>
      </c>
      <c r="BK213" s="233">
        <f>ROUND(I213*H213,2)</f>
        <v>0</v>
      </c>
      <c r="BL213" s="17" t="s">
        <v>139</v>
      </c>
      <c r="BM213" s="232" t="s">
        <v>259</v>
      </c>
    </row>
    <row r="214" s="2" customFormat="1">
      <c r="A214" s="39"/>
      <c r="B214" s="40"/>
      <c r="C214" s="41"/>
      <c r="D214" s="234" t="s">
        <v>141</v>
      </c>
      <c r="E214" s="41"/>
      <c r="F214" s="235" t="s">
        <v>260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7" t="s">
        <v>141</v>
      </c>
      <c r="AU214" s="17" t="s">
        <v>21</v>
      </c>
    </row>
    <row r="215" s="13" customFormat="1">
      <c r="A215" s="13"/>
      <c r="B215" s="239"/>
      <c r="C215" s="240"/>
      <c r="D215" s="234" t="s">
        <v>143</v>
      </c>
      <c r="E215" s="241" t="s">
        <v>1</v>
      </c>
      <c r="F215" s="242" t="s">
        <v>261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143</v>
      </c>
      <c r="AU215" s="248" t="s">
        <v>21</v>
      </c>
      <c r="AV215" s="13" t="s">
        <v>91</v>
      </c>
      <c r="AW215" s="13" t="s">
        <v>38</v>
      </c>
      <c r="AX215" s="13" t="s">
        <v>83</v>
      </c>
      <c r="AY215" s="248" t="s">
        <v>132</v>
      </c>
    </row>
    <row r="216" s="14" customFormat="1">
      <c r="A216" s="14"/>
      <c r="B216" s="249"/>
      <c r="C216" s="250"/>
      <c r="D216" s="234" t="s">
        <v>143</v>
      </c>
      <c r="E216" s="251" t="s">
        <v>1</v>
      </c>
      <c r="F216" s="252" t="s">
        <v>262</v>
      </c>
      <c r="G216" s="250"/>
      <c r="H216" s="253">
        <v>34.200000000000003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143</v>
      </c>
      <c r="AU216" s="259" t="s">
        <v>21</v>
      </c>
      <c r="AV216" s="14" t="s">
        <v>21</v>
      </c>
      <c r="AW216" s="14" t="s">
        <v>38</v>
      </c>
      <c r="AX216" s="14" t="s">
        <v>83</v>
      </c>
      <c r="AY216" s="259" t="s">
        <v>132</v>
      </c>
    </row>
    <row r="217" s="15" customFormat="1">
      <c r="A217" s="15"/>
      <c r="B217" s="260"/>
      <c r="C217" s="261"/>
      <c r="D217" s="234" t="s">
        <v>143</v>
      </c>
      <c r="E217" s="262" t="s">
        <v>1</v>
      </c>
      <c r="F217" s="263" t="s">
        <v>145</v>
      </c>
      <c r="G217" s="261"/>
      <c r="H217" s="264">
        <v>34.200000000000003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0" t="s">
        <v>143</v>
      </c>
      <c r="AU217" s="270" t="s">
        <v>21</v>
      </c>
      <c r="AV217" s="15" t="s">
        <v>139</v>
      </c>
      <c r="AW217" s="15" t="s">
        <v>38</v>
      </c>
      <c r="AX217" s="15" t="s">
        <v>91</v>
      </c>
      <c r="AY217" s="270" t="s">
        <v>132</v>
      </c>
    </row>
    <row r="218" s="2" customFormat="1" ht="33" customHeight="1">
      <c r="A218" s="39"/>
      <c r="B218" s="40"/>
      <c r="C218" s="221" t="s">
        <v>263</v>
      </c>
      <c r="D218" s="221" t="s">
        <v>134</v>
      </c>
      <c r="E218" s="222" t="s">
        <v>264</v>
      </c>
      <c r="F218" s="223" t="s">
        <v>265</v>
      </c>
      <c r="G218" s="224" t="s">
        <v>203</v>
      </c>
      <c r="H218" s="225">
        <v>8.25</v>
      </c>
      <c r="I218" s="226"/>
      <c r="J218" s="227">
        <f>ROUND(I218*H218,2)</f>
        <v>0</v>
      </c>
      <c r="K218" s="223" t="s">
        <v>138</v>
      </c>
      <c r="L218" s="45"/>
      <c r="M218" s="228" t="s">
        <v>1</v>
      </c>
      <c r="N218" s="229" t="s">
        <v>48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139</v>
      </c>
      <c r="AT218" s="232" t="s">
        <v>134</v>
      </c>
      <c r="AU218" s="232" t="s">
        <v>21</v>
      </c>
      <c r="AY218" s="17" t="s">
        <v>132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7" t="s">
        <v>91</v>
      </c>
      <c r="BK218" s="233">
        <f>ROUND(I218*H218,2)</f>
        <v>0</v>
      </c>
      <c r="BL218" s="17" t="s">
        <v>139</v>
      </c>
      <c r="BM218" s="232" t="s">
        <v>266</v>
      </c>
    </row>
    <row r="219" s="2" customFormat="1">
      <c r="A219" s="39"/>
      <c r="B219" s="40"/>
      <c r="C219" s="41"/>
      <c r="D219" s="234" t="s">
        <v>141</v>
      </c>
      <c r="E219" s="41"/>
      <c r="F219" s="235" t="s">
        <v>267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7" t="s">
        <v>141</v>
      </c>
      <c r="AU219" s="17" t="s">
        <v>21</v>
      </c>
    </row>
    <row r="220" s="14" customFormat="1">
      <c r="A220" s="14"/>
      <c r="B220" s="249"/>
      <c r="C220" s="250"/>
      <c r="D220" s="234" t="s">
        <v>143</v>
      </c>
      <c r="E220" s="251" t="s">
        <v>1</v>
      </c>
      <c r="F220" s="252" t="s">
        <v>268</v>
      </c>
      <c r="G220" s="250"/>
      <c r="H220" s="253">
        <v>8.25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143</v>
      </c>
      <c r="AU220" s="259" t="s">
        <v>21</v>
      </c>
      <c r="AV220" s="14" t="s">
        <v>21</v>
      </c>
      <c r="AW220" s="14" t="s">
        <v>38</v>
      </c>
      <c r="AX220" s="14" t="s">
        <v>83</v>
      </c>
      <c r="AY220" s="259" t="s">
        <v>132</v>
      </c>
    </row>
    <row r="221" s="15" customFormat="1">
      <c r="A221" s="15"/>
      <c r="B221" s="260"/>
      <c r="C221" s="261"/>
      <c r="D221" s="234" t="s">
        <v>143</v>
      </c>
      <c r="E221" s="262" t="s">
        <v>1</v>
      </c>
      <c r="F221" s="263" t="s">
        <v>145</v>
      </c>
      <c r="G221" s="261"/>
      <c r="H221" s="264">
        <v>8.25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143</v>
      </c>
      <c r="AU221" s="270" t="s">
        <v>21</v>
      </c>
      <c r="AV221" s="15" t="s">
        <v>139</v>
      </c>
      <c r="AW221" s="15" t="s">
        <v>38</v>
      </c>
      <c r="AX221" s="15" t="s">
        <v>91</v>
      </c>
      <c r="AY221" s="270" t="s">
        <v>132</v>
      </c>
    </row>
    <row r="222" s="2" customFormat="1" ht="24.15" customHeight="1">
      <c r="A222" s="39"/>
      <c r="B222" s="40"/>
      <c r="C222" s="221" t="s">
        <v>7</v>
      </c>
      <c r="D222" s="221" t="s">
        <v>134</v>
      </c>
      <c r="E222" s="222" t="s">
        <v>269</v>
      </c>
      <c r="F222" s="223" t="s">
        <v>270</v>
      </c>
      <c r="G222" s="224" t="s">
        <v>203</v>
      </c>
      <c r="H222" s="225">
        <v>24.75</v>
      </c>
      <c r="I222" s="226"/>
      <c r="J222" s="227">
        <f>ROUND(I222*H222,2)</f>
        <v>0</v>
      </c>
      <c r="K222" s="223" t="s">
        <v>138</v>
      </c>
      <c r="L222" s="45"/>
      <c r="M222" s="228" t="s">
        <v>1</v>
      </c>
      <c r="N222" s="229" t="s">
        <v>48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139</v>
      </c>
      <c r="AT222" s="232" t="s">
        <v>134</v>
      </c>
      <c r="AU222" s="232" t="s">
        <v>21</v>
      </c>
      <c r="AY222" s="17" t="s">
        <v>132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7" t="s">
        <v>91</v>
      </c>
      <c r="BK222" s="233">
        <f>ROUND(I222*H222,2)</f>
        <v>0</v>
      </c>
      <c r="BL222" s="17" t="s">
        <v>139</v>
      </c>
      <c r="BM222" s="232" t="s">
        <v>271</v>
      </c>
    </row>
    <row r="223" s="2" customFormat="1">
      <c r="A223" s="39"/>
      <c r="B223" s="40"/>
      <c r="C223" s="41"/>
      <c r="D223" s="234" t="s">
        <v>141</v>
      </c>
      <c r="E223" s="41"/>
      <c r="F223" s="235" t="s">
        <v>272</v>
      </c>
      <c r="G223" s="41"/>
      <c r="H223" s="41"/>
      <c r="I223" s="236"/>
      <c r="J223" s="41"/>
      <c r="K223" s="41"/>
      <c r="L223" s="45"/>
      <c r="M223" s="237"/>
      <c r="N223" s="23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7" t="s">
        <v>141</v>
      </c>
      <c r="AU223" s="17" t="s">
        <v>21</v>
      </c>
    </row>
    <row r="224" s="14" customFormat="1">
      <c r="A224" s="14"/>
      <c r="B224" s="249"/>
      <c r="C224" s="250"/>
      <c r="D224" s="234" t="s">
        <v>143</v>
      </c>
      <c r="E224" s="251" t="s">
        <v>1</v>
      </c>
      <c r="F224" s="252" t="s">
        <v>273</v>
      </c>
      <c r="G224" s="250"/>
      <c r="H224" s="253">
        <v>24.75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143</v>
      </c>
      <c r="AU224" s="259" t="s">
        <v>21</v>
      </c>
      <c r="AV224" s="14" t="s">
        <v>21</v>
      </c>
      <c r="AW224" s="14" t="s">
        <v>38</v>
      </c>
      <c r="AX224" s="14" t="s">
        <v>83</v>
      </c>
      <c r="AY224" s="259" t="s">
        <v>132</v>
      </c>
    </row>
    <row r="225" s="15" customFormat="1">
      <c r="A225" s="15"/>
      <c r="B225" s="260"/>
      <c r="C225" s="261"/>
      <c r="D225" s="234" t="s">
        <v>143</v>
      </c>
      <c r="E225" s="262" t="s">
        <v>1</v>
      </c>
      <c r="F225" s="263" t="s">
        <v>145</v>
      </c>
      <c r="G225" s="261"/>
      <c r="H225" s="264">
        <v>24.75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143</v>
      </c>
      <c r="AU225" s="270" t="s">
        <v>21</v>
      </c>
      <c r="AV225" s="15" t="s">
        <v>139</v>
      </c>
      <c r="AW225" s="15" t="s">
        <v>38</v>
      </c>
      <c r="AX225" s="15" t="s">
        <v>91</v>
      </c>
      <c r="AY225" s="270" t="s">
        <v>132</v>
      </c>
    </row>
    <row r="226" s="2" customFormat="1" ht="24.15" customHeight="1">
      <c r="A226" s="39"/>
      <c r="B226" s="40"/>
      <c r="C226" s="221" t="s">
        <v>274</v>
      </c>
      <c r="D226" s="221" t="s">
        <v>134</v>
      </c>
      <c r="E226" s="222" t="s">
        <v>275</v>
      </c>
      <c r="F226" s="223" t="s">
        <v>276</v>
      </c>
      <c r="G226" s="224" t="s">
        <v>203</v>
      </c>
      <c r="H226" s="225">
        <v>38.350000000000001</v>
      </c>
      <c r="I226" s="226"/>
      <c r="J226" s="227">
        <f>ROUND(I226*H226,2)</f>
        <v>0</v>
      </c>
      <c r="K226" s="223" t="s">
        <v>138</v>
      </c>
      <c r="L226" s="45"/>
      <c r="M226" s="228" t="s">
        <v>1</v>
      </c>
      <c r="N226" s="229" t="s">
        <v>48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139</v>
      </c>
      <c r="AT226" s="232" t="s">
        <v>134</v>
      </c>
      <c r="AU226" s="232" t="s">
        <v>21</v>
      </c>
      <c r="AY226" s="17" t="s">
        <v>132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7" t="s">
        <v>91</v>
      </c>
      <c r="BK226" s="233">
        <f>ROUND(I226*H226,2)</f>
        <v>0</v>
      </c>
      <c r="BL226" s="17" t="s">
        <v>139</v>
      </c>
      <c r="BM226" s="232" t="s">
        <v>277</v>
      </c>
    </row>
    <row r="227" s="2" customFormat="1">
      <c r="A227" s="39"/>
      <c r="B227" s="40"/>
      <c r="C227" s="41"/>
      <c r="D227" s="234" t="s">
        <v>141</v>
      </c>
      <c r="E227" s="41"/>
      <c r="F227" s="235" t="s">
        <v>278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141</v>
      </c>
      <c r="AU227" s="17" t="s">
        <v>21</v>
      </c>
    </row>
    <row r="228" s="13" customFormat="1">
      <c r="A228" s="13"/>
      <c r="B228" s="239"/>
      <c r="C228" s="240"/>
      <c r="D228" s="234" t="s">
        <v>143</v>
      </c>
      <c r="E228" s="241" t="s">
        <v>1</v>
      </c>
      <c r="F228" s="242" t="s">
        <v>279</v>
      </c>
      <c r="G228" s="240"/>
      <c r="H228" s="241" t="s">
        <v>1</v>
      </c>
      <c r="I228" s="243"/>
      <c r="J228" s="240"/>
      <c r="K228" s="240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143</v>
      </c>
      <c r="AU228" s="248" t="s">
        <v>21</v>
      </c>
      <c r="AV228" s="13" t="s">
        <v>91</v>
      </c>
      <c r="AW228" s="13" t="s">
        <v>38</v>
      </c>
      <c r="AX228" s="13" t="s">
        <v>83</v>
      </c>
      <c r="AY228" s="248" t="s">
        <v>132</v>
      </c>
    </row>
    <row r="229" s="14" customFormat="1">
      <c r="A229" s="14"/>
      <c r="B229" s="249"/>
      <c r="C229" s="250"/>
      <c r="D229" s="234" t="s">
        <v>143</v>
      </c>
      <c r="E229" s="251" t="s">
        <v>1</v>
      </c>
      <c r="F229" s="252" t="s">
        <v>242</v>
      </c>
      <c r="G229" s="250"/>
      <c r="H229" s="253">
        <v>17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143</v>
      </c>
      <c r="AU229" s="259" t="s">
        <v>21</v>
      </c>
      <c r="AV229" s="14" t="s">
        <v>21</v>
      </c>
      <c r="AW229" s="14" t="s">
        <v>38</v>
      </c>
      <c r="AX229" s="14" t="s">
        <v>83</v>
      </c>
      <c r="AY229" s="259" t="s">
        <v>132</v>
      </c>
    </row>
    <row r="230" s="13" customFormat="1">
      <c r="A230" s="13"/>
      <c r="B230" s="239"/>
      <c r="C230" s="240"/>
      <c r="D230" s="234" t="s">
        <v>143</v>
      </c>
      <c r="E230" s="241" t="s">
        <v>1</v>
      </c>
      <c r="F230" s="242" t="s">
        <v>280</v>
      </c>
      <c r="G230" s="240"/>
      <c r="H230" s="241" t="s">
        <v>1</v>
      </c>
      <c r="I230" s="243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143</v>
      </c>
      <c r="AU230" s="248" t="s">
        <v>21</v>
      </c>
      <c r="AV230" s="13" t="s">
        <v>91</v>
      </c>
      <c r="AW230" s="13" t="s">
        <v>38</v>
      </c>
      <c r="AX230" s="13" t="s">
        <v>83</v>
      </c>
      <c r="AY230" s="248" t="s">
        <v>132</v>
      </c>
    </row>
    <row r="231" s="14" customFormat="1">
      <c r="A231" s="14"/>
      <c r="B231" s="249"/>
      <c r="C231" s="250"/>
      <c r="D231" s="234" t="s">
        <v>143</v>
      </c>
      <c r="E231" s="251" t="s">
        <v>1</v>
      </c>
      <c r="F231" s="252" t="s">
        <v>281</v>
      </c>
      <c r="G231" s="250"/>
      <c r="H231" s="253">
        <v>7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143</v>
      </c>
      <c r="AU231" s="259" t="s">
        <v>21</v>
      </c>
      <c r="AV231" s="14" t="s">
        <v>21</v>
      </c>
      <c r="AW231" s="14" t="s">
        <v>38</v>
      </c>
      <c r="AX231" s="14" t="s">
        <v>83</v>
      </c>
      <c r="AY231" s="259" t="s">
        <v>132</v>
      </c>
    </row>
    <row r="232" s="13" customFormat="1">
      <c r="A232" s="13"/>
      <c r="B232" s="239"/>
      <c r="C232" s="240"/>
      <c r="D232" s="234" t="s">
        <v>143</v>
      </c>
      <c r="E232" s="241" t="s">
        <v>1</v>
      </c>
      <c r="F232" s="242" t="s">
        <v>282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143</v>
      </c>
      <c r="AU232" s="248" t="s">
        <v>21</v>
      </c>
      <c r="AV232" s="13" t="s">
        <v>91</v>
      </c>
      <c r="AW232" s="13" t="s">
        <v>38</v>
      </c>
      <c r="AX232" s="13" t="s">
        <v>83</v>
      </c>
      <c r="AY232" s="248" t="s">
        <v>132</v>
      </c>
    </row>
    <row r="233" s="14" customFormat="1">
      <c r="A233" s="14"/>
      <c r="B233" s="249"/>
      <c r="C233" s="250"/>
      <c r="D233" s="234" t="s">
        <v>143</v>
      </c>
      <c r="E233" s="251" t="s">
        <v>1</v>
      </c>
      <c r="F233" s="252" t="s">
        <v>283</v>
      </c>
      <c r="G233" s="250"/>
      <c r="H233" s="253">
        <v>14.35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143</v>
      </c>
      <c r="AU233" s="259" t="s">
        <v>21</v>
      </c>
      <c r="AV233" s="14" t="s">
        <v>21</v>
      </c>
      <c r="AW233" s="14" t="s">
        <v>38</v>
      </c>
      <c r="AX233" s="14" t="s">
        <v>83</v>
      </c>
      <c r="AY233" s="259" t="s">
        <v>132</v>
      </c>
    </row>
    <row r="234" s="15" customFormat="1">
      <c r="A234" s="15"/>
      <c r="B234" s="260"/>
      <c r="C234" s="261"/>
      <c r="D234" s="234" t="s">
        <v>143</v>
      </c>
      <c r="E234" s="262" t="s">
        <v>1</v>
      </c>
      <c r="F234" s="263" t="s">
        <v>145</v>
      </c>
      <c r="G234" s="261"/>
      <c r="H234" s="264">
        <v>38.350000000000001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143</v>
      </c>
      <c r="AU234" s="270" t="s">
        <v>21</v>
      </c>
      <c r="AV234" s="15" t="s">
        <v>139</v>
      </c>
      <c r="AW234" s="15" t="s">
        <v>38</v>
      </c>
      <c r="AX234" s="15" t="s">
        <v>91</v>
      </c>
      <c r="AY234" s="270" t="s">
        <v>132</v>
      </c>
    </row>
    <row r="235" s="2" customFormat="1" ht="16.5" customHeight="1">
      <c r="A235" s="39"/>
      <c r="B235" s="40"/>
      <c r="C235" s="271" t="s">
        <v>284</v>
      </c>
      <c r="D235" s="271" t="s">
        <v>285</v>
      </c>
      <c r="E235" s="272" t="s">
        <v>286</v>
      </c>
      <c r="F235" s="273" t="s">
        <v>287</v>
      </c>
      <c r="G235" s="274" t="s">
        <v>258</v>
      </c>
      <c r="H235" s="275">
        <v>37.399999999999999</v>
      </c>
      <c r="I235" s="276"/>
      <c r="J235" s="277">
        <f>ROUND(I235*H235,2)</f>
        <v>0</v>
      </c>
      <c r="K235" s="273" t="s">
        <v>138</v>
      </c>
      <c r="L235" s="278"/>
      <c r="M235" s="279" t="s">
        <v>1</v>
      </c>
      <c r="N235" s="280" t="s">
        <v>48</v>
      </c>
      <c r="O235" s="92"/>
      <c r="P235" s="230">
        <f>O235*H235</f>
        <v>0</v>
      </c>
      <c r="Q235" s="230">
        <v>1</v>
      </c>
      <c r="R235" s="230">
        <f>Q235*H235</f>
        <v>37.399999999999999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182</v>
      </c>
      <c r="AT235" s="232" t="s">
        <v>285</v>
      </c>
      <c r="AU235" s="232" t="s">
        <v>21</v>
      </c>
      <c r="AY235" s="17" t="s">
        <v>132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7" t="s">
        <v>91</v>
      </c>
      <c r="BK235" s="233">
        <f>ROUND(I235*H235,2)</f>
        <v>0</v>
      </c>
      <c r="BL235" s="17" t="s">
        <v>139</v>
      </c>
      <c r="BM235" s="232" t="s">
        <v>288</v>
      </c>
    </row>
    <row r="236" s="2" customFormat="1">
      <c r="A236" s="39"/>
      <c r="B236" s="40"/>
      <c r="C236" s="41"/>
      <c r="D236" s="234" t="s">
        <v>141</v>
      </c>
      <c r="E236" s="41"/>
      <c r="F236" s="235" t="s">
        <v>287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7" t="s">
        <v>141</v>
      </c>
      <c r="AU236" s="17" t="s">
        <v>21</v>
      </c>
    </row>
    <row r="237" s="14" customFormat="1">
      <c r="A237" s="14"/>
      <c r="B237" s="249"/>
      <c r="C237" s="250"/>
      <c r="D237" s="234" t="s">
        <v>143</v>
      </c>
      <c r="E237" s="250"/>
      <c r="F237" s="252" t="s">
        <v>289</v>
      </c>
      <c r="G237" s="250"/>
      <c r="H237" s="253">
        <v>37.399999999999999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143</v>
      </c>
      <c r="AU237" s="259" t="s">
        <v>21</v>
      </c>
      <c r="AV237" s="14" t="s">
        <v>21</v>
      </c>
      <c r="AW237" s="14" t="s">
        <v>4</v>
      </c>
      <c r="AX237" s="14" t="s">
        <v>91</v>
      </c>
      <c r="AY237" s="259" t="s">
        <v>132</v>
      </c>
    </row>
    <row r="238" s="2" customFormat="1" ht="16.5" customHeight="1">
      <c r="A238" s="39"/>
      <c r="B238" s="40"/>
      <c r="C238" s="271" t="s">
        <v>290</v>
      </c>
      <c r="D238" s="271" t="s">
        <v>285</v>
      </c>
      <c r="E238" s="272" t="s">
        <v>291</v>
      </c>
      <c r="F238" s="273" t="s">
        <v>292</v>
      </c>
      <c r="G238" s="274" t="s">
        <v>258</v>
      </c>
      <c r="H238" s="275">
        <v>43.695999999999998</v>
      </c>
      <c r="I238" s="276"/>
      <c r="J238" s="277">
        <f>ROUND(I238*H238,2)</f>
        <v>0</v>
      </c>
      <c r="K238" s="273" t="s">
        <v>138</v>
      </c>
      <c r="L238" s="278"/>
      <c r="M238" s="279" t="s">
        <v>1</v>
      </c>
      <c r="N238" s="280" t="s">
        <v>48</v>
      </c>
      <c r="O238" s="92"/>
      <c r="P238" s="230">
        <f>O238*H238</f>
        <v>0</v>
      </c>
      <c r="Q238" s="230">
        <v>1</v>
      </c>
      <c r="R238" s="230">
        <f>Q238*H238</f>
        <v>43.695999999999998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182</v>
      </c>
      <c r="AT238" s="232" t="s">
        <v>285</v>
      </c>
      <c r="AU238" s="232" t="s">
        <v>21</v>
      </c>
      <c r="AY238" s="17" t="s">
        <v>132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7" t="s">
        <v>91</v>
      </c>
      <c r="BK238" s="233">
        <f>ROUND(I238*H238,2)</f>
        <v>0</v>
      </c>
      <c r="BL238" s="17" t="s">
        <v>139</v>
      </c>
      <c r="BM238" s="232" t="s">
        <v>293</v>
      </c>
    </row>
    <row r="239" s="2" customFormat="1">
      <c r="A239" s="39"/>
      <c r="B239" s="40"/>
      <c r="C239" s="41"/>
      <c r="D239" s="234" t="s">
        <v>141</v>
      </c>
      <c r="E239" s="41"/>
      <c r="F239" s="235" t="s">
        <v>292</v>
      </c>
      <c r="G239" s="41"/>
      <c r="H239" s="41"/>
      <c r="I239" s="236"/>
      <c r="J239" s="41"/>
      <c r="K239" s="41"/>
      <c r="L239" s="45"/>
      <c r="M239" s="237"/>
      <c r="N239" s="23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7" t="s">
        <v>141</v>
      </c>
      <c r="AU239" s="17" t="s">
        <v>21</v>
      </c>
    </row>
    <row r="240" s="14" customFormat="1">
      <c r="A240" s="14"/>
      <c r="B240" s="249"/>
      <c r="C240" s="250"/>
      <c r="D240" s="234" t="s">
        <v>143</v>
      </c>
      <c r="E240" s="251" t="s">
        <v>1</v>
      </c>
      <c r="F240" s="252" t="s">
        <v>294</v>
      </c>
      <c r="G240" s="250"/>
      <c r="H240" s="253">
        <v>43.049999999999997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143</v>
      </c>
      <c r="AU240" s="259" t="s">
        <v>21</v>
      </c>
      <c r="AV240" s="14" t="s">
        <v>21</v>
      </c>
      <c r="AW240" s="14" t="s">
        <v>38</v>
      </c>
      <c r="AX240" s="14" t="s">
        <v>83</v>
      </c>
      <c r="AY240" s="259" t="s">
        <v>132</v>
      </c>
    </row>
    <row r="241" s="15" customFormat="1">
      <c r="A241" s="15"/>
      <c r="B241" s="260"/>
      <c r="C241" s="261"/>
      <c r="D241" s="234" t="s">
        <v>143</v>
      </c>
      <c r="E241" s="262" t="s">
        <v>1</v>
      </c>
      <c r="F241" s="263" t="s">
        <v>145</v>
      </c>
      <c r="G241" s="261"/>
      <c r="H241" s="264">
        <v>43.049999999999997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0" t="s">
        <v>143</v>
      </c>
      <c r="AU241" s="270" t="s">
        <v>21</v>
      </c>
      <c r="AV241" s="15" t="s">
        <v>139</v>
      </c>
      <c r="AW241" s="15" t="s">
        <v>38</v>
      </c>
      <c r="AX241" s="15" t="s">
        <v>91</v>
      </c>
      <c r="AY241" s="270" t="s">
        <v>132</v>
      </c>
    </row>
    <row r="242" s="14" customFormat="1">
      <c r="A242" s="14"/>
      <c r="B242" s="249"/>
      <c r="C242" s="250"/>
      <c r="D242" s="234" t="s">
        <v>143</v>
      </c>
      <c r="E242" s="250"/>
      <c r="F242" s="252" t="s">
        <v>295</v>
      </c>
      <c r="G242" s="250"/>
      <c r="H242" s="253">
        <v>43.695999999999998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143</v>
      </c>
      <c r="AU242" s="259" t="s">
        <v>21</v>
      </c>
      <c r="AV242" s="14" t="s">
        <v>21</v>
      </c>
      <c r="AW242" s="14" t="s">
        <v>4</v>
      </c>
      <c r="AX242" s="14" t="s">
        <v>91</v>
      </c>
      <c r="AY242" s="259" t="s">
        <v>132</v>
      </c>
    </row>
    <row r="243" s="2" customFormat="1" ht="16.5" customHeight="1">
      <c r="A243" s="39"/>
      <c r="B243" s="40"/>
      <c r="C243" s="221" t="s">
        <v>158</v>
      </c>
      <c r="D243" s="221" t="s">
        <v>134</v>
      </c>
      <c r="E243" s="222" t="s">
        <v>296</v>
      </c>
      <c r="F243" s="223" t="s">
        <v>297</v>
      </c>
      <c r="G243" s="224" t="s">
        <v>137</v>
      </c>
      <c r="H243" s="225">
        <v>532</v>
      </c>
      <c r="I243" s="226"/>
      <c r="J243" s="227">
        <f>ROUND(I243*H243,2)</f>
        <v>0</v>
      </c>
      <c r="K243" s="223" t="s">
        <v>224</v>
      </c>
      <c r="L243" s="45"/>
      <c r="M243" s="228" t="s">
        <v>1</v>
      </c>
      <c r="N243" s="229" t="s">
        <v>48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139</v>
      </c>
      <c r="AT243" s="232" t="s">
        <v>134</v>
      </c>
      <c r="AU243" s="232" t="s">
        <v>21</v>
      </c>
      <c r="AY243" s="17" t="s">
        <v>132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7" t="s">
        <v>91</v>
      </c>
      <c r="BK243" s="233">
        <f>ROUND(I243*H243,2)</f>
        <v>0</v>
      </c>
      <c r="BL243" s="17" t="s">
        <v>139</v>
      </c>
      <c r="BM243" s="232" t="s">
        <v>298</v>
      </c>
    </row>
    <row r="244" s="2" customFormat="1">
      <c r="A244" s="39"/>
      <c r="B244" s="40"/>
      <c r="C244" s="41"/>
      <c r="D244" s="234" t="s">
        <v>141</v>
      </c>
      <c r="E244" s="41"/>
      <c r="F244" s="235" t="s">
        <v>299</v>
      </c>
      <c r="G244" s="41"/>
      <c r="H244" s="41"/>
      <c r="I244" s="236"/>
      <c r="J244" s="41"/>
      <c r="K244" s="41"/>
      <c r="L244" s="45"/>
      <c r="M244" s="237"/>
      <c r="N244" s="23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141</v>
      </c>
      <c r="AU244" s="17" t="s">
        <v>21</v>
      </c>
    </row>
    <row r="245" s="13" customFormat="1">
      <c r="A245" s="13"/>
      <c r="B245" s="239"/>
      <c r="C245" s="240"/>
      <c r="D245" s="234" t="s">
        <v>143</v>
      </c>
      <c r="E245" s="241" t="s">
        <v>1</v>
      </c>
      <c r="F245" s="242" t="s">
        <v>300</v>
      </c>
      <c r="G245" s="240"/>
      <c r="H245" s="241" t="s">
        <v>1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143</v>
      </c>
      <c r="AU245" s="248" t="s">
        <v>21</v>
      </c>
      <c r="AV245" s="13" t="s">
        <v>91</v>
      </c>
      <c r="AW245" s="13" t="s">
        <v>38</v>
      </c>
      <c r="AX245" s="13" t="s">
        <v>83</v>
      </c>
      <c r="AY245" s="248" t="s">
        <v>132</v>
      </c>
    </row>
    <row r="246" s="14" customFormat="1">
      <c r="A246" s="14"/>
      <c r="B246" s="249"/>
      <c r="C246" s="250"/>
      <c r="D246" s="234" t="s">
        <v>143</v>
      </c>
      <c r="E246" s="251" t="s">
        <v>1</v>
      </c>
      <c r="F246" s="252" t="s">
        <v>301</v>
      </c>
      <c r="G246" s="250"/>
      <c r="H246" s="253">
        <v>532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143</v>
      </c>
      <c r="AU246" s="259" t="s">
        <v>21</v>
      </c>
      <c r="AV246" s="14" t="s">
        <v>21</v>
      </c>
      <c r="AW246" s="14" t="s">
        <v>38</v>
      </c>
      <c r="AX246" s="14" t="s">
        <v>83</v>
      </c>
      <c r="AY246" s="259" t="s">
        <v>132</v>
      </c>
    </row>
    <row r="247" s="15" customFormat="1">
      <c r="A247" s="15"/>
      <c r="B247" s="260"/>
      <c r="C247" s="261"/>
      <c r="D247" s="234" t="s">
        <v>143</v>
      </c>
      <c r="E247" s="262" t="s">
        <v>1</v>
      </c>
      <c r="F247" s="263" t="s">
        <v>145</v>
      </c>
      <c r="G247" s="261"/>
      <c r="H247" s="264">
        <v>532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143</v>
      </c>
      <c r="AU247" s="270" t="s">
        <v>21</v>
      </c>
      <c r="AV247" s="15" t="s">
        <v>139</v>
      </c>
      <c r="AW247" s="15" t="s">
        <v>38</v>
      </c>
      <c r="AX247" s="15" t="s">
        <v>91</v>
      </c>
      <c r="AY247" s="270" t="s">
        <v>132</v>
      </c>
    </row>
    <row r="248" s="2" customFormat="1" ht="33" customHeight="1">
      <c r="A248" s="39"/>
      <c r="B248" s="40"/>
      <c r="C248" s="221" t="s">
        <v>302</v>
      </c>
      <c r="D248" s="221" t="s">
        <v>134</v>
      </c>
      <c r="E248" s="222" t="s">
        <v>303</v>
      </c>
      <c r="F248" s="223" t="s">
        <v>304</v>
      </c>
      <c r="G248" s="224" t="s">
        <v>137</v>
      </c>
      <c r="H248" s="225">
        <v>198</v>
      </c>
      <c r="I248" s="226"/>
      <c r="J248" s="227">
        <f>ROUND(I248*H248,2)</f>
        <v>0</v>
      </c>
      <c r="K248" s="223" t="s">
        <v>305</v>
      </c>
      <c r="L248" s="45"/>
      <c r="M248" s="228" t="s">
        <v>1</v>
      </c>
      <c r="N248" s="229" t="s">
        <v>48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139</v>
      </c>
      <c r="AT248" s="232" t="s">
        <v>134</v>
      </c>
      <c r="AU248" s="232" t="s">
        <v>21</v>
      </c>
      <c r="AY248" s="17" t="s">
        <v>132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7" t="s">
        <v>91</v>
      </c>
      <c r="BK248" s="233">
        <f>ROUND(I248*H248,2)</f>
        <v>0</v>
      </c>
      <c r="BL248" s="17" t="s">
        <v>139</v>
      </c>
      <c r="BM248" s="232" t="s">
        <v>306</v>
      </c>
    </row>
    <row r="249" s="2" customFormat="1">
      <c r="A249" s="39"/>
      <c r="B249" s="40"/>
      <c r="C249" s="41"/>
      <c r="D249" s="234" t="s">
        <v>141</v>
      </c>
      <c r="E249" s="41"/>
      <c r="F249" s="235" t="s">
        <v>307</v>
      </c>
      <c r="G249" s="41"/>
      <c r="H249" s="41"/>
      <c r="I249" s="236"/>
      <c r="J249" s="41"/>
      <c r="K249" s="41"/>
      <c r="L249" s="45"/>
      <c r="M249" s="237"/>
      <c r="N249" s="238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141</v>
      </c>
      <c r="AU249" s="17" t="s">
        <v>21</v>
      </c>
    </row>
    <row r="250" s="13" customFormat="1">
      <c r="A250" s="13"/>
      <c r="B250" s="239"/>
      <c r="C250" s="240"/>
      <c r="D250" s="234" t="s">
        <v>143</v>
      </c>
      <c r="E250" s="241" t="s">
        <v>1</v>
      </c>
      <c r="F250" s="242" t="s">
        <v>308</v>
      </c>
      <c r="G250" s="240"/>
      <c r="H250" s="241" t="s">
        <v>1</v>
      </c>
      <c r="I250" s="243"/>
      <c r="J250" s="240"/>
      <c r="K250" s="240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143</v>
      </c>
      <c r="AU250" s="248" t="s">
        <v>21</v>
      </c>
      <c r="AV250" s="13" t="s">
        <v>91</v>
      </c>
      <c r="AW250" s="13" t="s">
        <v>38</v>
      </c>
      <c r="AX250" s="13" t="s">
        <v>83</v>
      </c>
      <c r="AY250" s="248" t="s">
        <v>132</v>
      </c>
    </row>
    <row r="251" s="14" customFormat="1">
      <c r="A251" s="14"/>
      <c r="B251" s="249"/>
      <c r="C251" s="250"/>
      <c r="D251" s="234" t="s">
        <v>143</v>
      </c>
      <c r="E251" s="251" t="s">
        <v>1</v>
      </c>
      <c r="F251" s="252" t="s">
        <v>309</v>
      </c>
      <c r="G251" s="250"/>
      <c r="H251" s="253">
        <v>198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143</v>
      </c>
      <c r="AU251" s="259" t="s">
        <v>21</v>
      </c>
      <c r="AV251" s="14" t="s">
        <v>21</v>
      </c>
      <c r="AW251" s="14" t="s">
        <v>38</v>
      </c>
      <c r="AX251" s="14" t="s">
        <v>83</v>
      </c>
      <c r="AY251" s="259" t="s">
        <v>132</v>
      </c>
    </row>
    <row r="252" s="15" customFormat="1">
      <c r="A252" s="15"/>
      <c r="B252" s="260"/>
      <c r="C252" s="261"/>
      <c r="D252" s="234" t="s">
        <v>143</v>
      </c>
      <c r="E252" s="262" t="s">
        <v>1</v>
      </c>
      <c r="F252" s="263" t="s">
        <v>145</v>
      </c>
      <c r="G252" s="261"/>
      <c r="H252" s="264">
        <v>198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143</v>
      </c>
      <c r="AU252" s="270" t="s">
        <v>21</v>
      </c>
      <c r="AV252" s="15" t="s">
        <v>139</v>
      </c>
      <c r="AW252" s="15" t="s">
        <v>38</v>
      </c>
      <c r="AX252" s="15" t="s">
        <v>91</v>
      </c>
      <c r="AY252" s="270" t="s">
        <v>132</v>
      </c>
    </row>
    <row r="253" s="2" customFormat="1" ht="24.15" customHeight="1">
      <c r="A253" s="39"/>
      <c r="B253" s="40"/>
      <c r="C253" s="221" t="s">
        <v>310</v>
      </c>
      <c r="D253" s="221" t="s">
        <v>134</v>
      </c>
      <c r="E253" s="222" t="s">
        <v>311</v>
      </c>
      <c r="F253" s="223" t="s">
        <v>312</v>
      </c>
      <c r="G253" s="224" t="s">
        <v>137</v>
      </c>
      <c r="H253" s="225">
        <v>198</v>
      </c>
      <c r="I253" s="226"/>
      <c r="J253" s="227">
        <f>ROUND(I253*H253,2)</f>
        <v>0</v>
      </c>
      <c r="K253" s="223" t="s">
        <v>138</v>
      </c>
      <c r="L253" s="45"/>
      <c r="M253" s="228" t="s">
        <v>1</v>
      </c>
      <c r="N253" s="229" t="s">
        <v>48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139</v>
      </c>
      <c r="AT253" s="232" t="s">
        <v>134</v>
      </c>
      <c r="AU253" s="232" t="s">
        <v>21</v>
      </c>
      <c r="AY253" s="17" t="s">
        <v>132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7" t="s">
        <v>91</v>
      </c>
      <c r="BK253" s="233">
        <f>ROUND(I253*H253,2)</f>
        <v>0</v>
      </c>
      <c r="BL253" s="17" t="s">
        <v>139</v>
      </c>
      <c r="BM253" s="232" t="s">
        <v>313</v>
      </c>
    </row>
    <row r="254" s="2" customFormat="1">
      <c r="A254" s="39"/>
      <c r="B254" s="40"/>
      <c r="C254" s="41"/>
      <c r="D254" s="234" t="s">
        <v>141</v>
      </c>
      <c r="E254" s="41"/>
      <c r="F254" s="235" t="s">
        <v>314</v>
      </c>
      <c r="G254" s="41"/>
      <c r="H254" s="41"/>
      <c r="I254" s="236"/>
      <c r="J254" s="41"/>
      <c r="K254" s="41"/>
      <c r="L254" s="45"/>
      <c r="M254" s="237"/>
      <c r="N254" s="238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141</v>
      </c>
      <c r="AU254" s="17" t="s">
        <v>21</v>
      </c>
    </row>
    <row r="255" s="14" customFormat="1">
      <c r="A255" s="14"/>
      <c r="B255" s="249"/>
      <c r="C255" s="250"/>
      <c r="D255" s="234" t="s">
        <v>143</v>
      </c>
      <c r="E255" s="251" t="s">
        <v>1</v>
      </c>
      <c r="F255" s="252" t="s">
        <v>309</v>
      </c>
      <c r="G255" s="250"/>
      <c r="H255" s="253">
        <v>198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143</v>
      </c>
      <c r="AU255" s="259" t="s">
        <v>21</v>
      </c>
      <c r="AV255" s="14" t="s">
        <v>21</v>
      </c>
      <c r="AW255" s="14" t="s">
        <v>38</v>
      </c>
      <c r="AX255" s="14" t="s">
        <v>83</v>
      </c>
      <c r="AY255" s="259" t="s">
        <v>132</v>
      </c>
    </row>
    <row r="256" s="15" customFormat="1">
      <c r="A256" s="15"/>
      <c r="B256" s="260"/>
      <c r="C256" s="261"/>
      <c r="D256" s="234" t="s">
        <v>143</v>
      </c>
      <c r="E256" s="262" t="s">
        <v>1</v>
      </c>
      <c r="F256" s="263" t="s">
        <v>145</v>
      </c>
      <c r="G256" s="261"/>
      <c r="H256" s="264">
        <v>198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0" t="s">
        <v>143</v>
      </c>
      <c r="AU256" s="270" t="s">
        <v>21</v>
      </c>
      <c r="AV256" s="15" t="s">
        <v>139</v>
      </c>
      <c r="AW256" s="15" t="s">
        <v>38</v>
      </c>
      <c r="AX256" s="15" t="s">
        <v>91</v>
      </c>
      <c r="AY256" s="270" t="s">
        <v>132</v>
      </c>
    </row>
    <row r="257" s="2" customFormat="1" ht="24.15" customHeight="1">
      <c r="A257" s="39"/>
      <c r="B257" s="40"/>
      <c r="C257" s="221" t="s">
        <v>315</v>
      </c>
      <c r="D257" s="221" t="s">
        <v>134</v>
      </c>
      <c r="E257" s="222" t="s">
        <v>316</v>
      </c>
      <c r="F257" s="223" t="s">
        <v>317</v>
      </c>
      <c r="G257" s="224" t="s">
        <v>137</v>
      </c>
      <c r="H257" s="225">
        <v>198</v>
      </c>
      <c r="I257" s="226"/>
      <c r="J257" s="227">
        <f>ROUND(I257*H257,2)</f>
        <v>0</v>
      </c>
      <c r="K257" s="223" t="s">
        <v>305</v>
      </c>
      <c r="L257" s="45"/>
      <c r="M257" s="228" t="s">
        <v>1</v>
      </c>
      <c r="N257" s="229" t="s">
        <v>48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139</v>
      </c>
      <c r="AT257" s="232" t="s">
        <v>134</v>
      </c>
      <c r="AU257" s="232" t="s">
        <v>21</v>
      </c>
      <c r="AY257" s="17" t="s">
        <v>132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7" t="s">
        <v>91</v>
      </c>
      <c r="BK257" s="233">
        <f>ROUND(I257*H257,2)</f>
        <v>0</v>
      </c>
      <c r="BL257" s="17" t="s">
        <v>139</v>
      </c>
      <c r="BM257" s="232" t="s">
        <v>318</v>
      </c>
    </row>
    <row r="258" s="2" customFormat="1">
      <c r="A258" s="39"/>
      <c r="B258" s="40"/>
      <c r="C258" s="41"/>
      <c r="D258" s="234" t="s">
        <v>141</v>
      </c>
      <c r="E258" s="41"/>
      <c r="F258" s="235" t="s">
        <v>319</v>
      </c>
      <c r="G258" s="41"/>
      <c r="H258" s="41"/>
      <c r="I258" s="236"/>
      <c r="J258" s="41"/>
      <c r="K258" s="41"/>
      <c r="L258" s="45"/>
      <c r="M258" s="237"/>
      <c r="N258" s="238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7" t="s">
        <v>141</v>
      </c>
      <c r="AU258" s="17" t="s">
        <v>21</v>
      </c>
    </row>
    <row r="259" s="14" customFormat="1">
      <c r="A259" s="14"/>
      <c r="B259" s="249"/>
      <c r="C259" s="250"/>
      <c r="D259" s="234" t="s">
        <v>143</v>
      </c>
      <c r="E259" s="251" t="s">
        <v>1</v>
      </c>
      <c r="F259" s="252" t="s">
        <v>309</v>
      </c>
      <c r="G259" s="250"/>
      <c r="H259" s="253">
        <v>198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143</v>
      </c>
      <c r="AU259" s="259" t="s">
        <v>21</v>
      </c>
      <c r="AV259" s="14" t="s">
        <v>21</v>
      </c>
      <c r="AW259" s="14" t="s">
        <v>38</v>
      </c>
      <c r="AX259" s="14" t="s">
        <v>83</v>
      </c>
      <c r="AY259" s="259" t="s">
        <v>132</v>
      </c>
    </row>
    <row r="260" s="15" customFormat="1">
      <c r="A260" s="15"/>
      <c r="B260" s="260"/>
      <c r="C260" s="261"/>
      <c r="D260" s="234" t="s">
        <v>143</v>
      </c>
      <c r="E260" s="262" t="s">
        <v>1</v>
      </c>
      <c r="F260" s="263" t="s">
        <v>145</v>
      </c>
      <c r="G260" s="261"/>
      <c r="H260" s="264">
        <v>198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0" t="s">
        <v>143</v>
      </c>
      <c r="AU260" s="270" t="s">
        <v>21</v>
      </c>
      <c r="AV260" s="15" t="s">
        <v>139</v>
      </c>
      <c r="AW260" s="15" t="s">
        <v>38</v>
      </c>
      <c r="AX260" s="15" t="s">
        <v>91</v>
      </c>
      <c r="AY260" s="270" t="s">
        <v>132</v>
      </c>
    </row>
    <row r="261" s="2" customFormat="1" ht="16.5" customHeight="1">
      <c r="A261" s="39"/>
      <c r="B261" s="40"/>
      <c r="C261" s="271" t="s">
        <v>320</v>
      </c>
      <c r="D261" s="271" t="s">
        <v>285</v>
      </c>
      <c r="E261" s="272" t="s">
        <v>321</v>
      </c>
      <c r="F261" s="273" t="s">
        <v>322</v>
      </c>
      <c r="G261" s="274" t="s">
        <v>323</v>
      </c>
      <c r="H261" s="275">
        <v>4.9500000000000002</v>
      </c>
      <c r="I261" s="276"/>
      <c r="J261" s="277">
        <f>ROUND(I261*H261,2)</f>
        <v>0</v>
      </c>
      <c r="K261" s="273" t="s">
        <v>305</v>
      </c>
      <c r="L261" s="278"/>
      <c r="M261" s="279" t="s">
        <v>1</v>
      </c>
      <c r="N261" s="280" t="s">
        <v>48</v>
      </c>
      <c r="O261" s="92"/>
      <c r="P261" s="230">
        <f>O261*H261</f>
        <v>0</v>
      </c>
      <c r="Q261" s="230">
        <v>0.001</v>
      </c>
      <c r="R261" s="230">
        <f>Q261*H261</f>
        <v>0.0049500000000000004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182</v>
      </c>
      <c r="AT261" s="232" t="s">
        <v>285</v>
      </c>
      <c r="AU261" s="232" t="s">
        <v>21</v>
      </c>
      <c r="AY261" s="17" t="s">
        <v>132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7" t="s">
        <v>91</v>
      </c>
      <c r="BK261" s="233">
        <f>ROUND(I261*H261,2)</f>
        <v>0</v>
      </c>
      <c r="BL261" s="17" t="s">
        <v>139</v>
      </c>
      <c r="BM261" s="232" t="s">
        <v>324</v>
      </c>
    </row>
    <row r="262" s="2" customFormat="1">
      <c r="A262" s="39"/>
      <c r="B262" s="40"/>
      <c r="C262" s="41"/>
      <c r="D262" s="234" t="s">
        <v>141</v>
      </c>
      <c r="E262" s="41"/>
      <c r="F262" s="235" t="s">
        <v>322</v>
      </c>
      <c r="G262" s="41"/>
      <c r="H262" s="41"/>
      <c r="I262" s="236"/>
      <c r="J262" s="41"/>
      <c r="K262" s="41"/>
      <c r="L262" s="45"/>
      <c r="M262" s="237"/>
      <c r="N262" s="238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141</v>
      </c>
      <c r="AU262" s="17" t="s">
        <v>21</v>
      </c>
    </row>
    <row r="263" s="14" customFormat="1">
      <c r="A263" s="14"/>
      <c r="B263" s="249"/>
      <c r="C263" s="250"/>
      <c r="D263" s="234" t="s">
        <v>143</v>
      </c>
      <c r="E263" s="251" t="s">
        <v>1</v>
      </c>
      <c r="F263" s="252" t="s">
        <v>325</v>
      </c>
      <c r="G263" s="250"/>
      <c r="H263" s="253">
        <v>4.9500000000000002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143</v>
      </c>
      <c r="AU263" s="259" t="s">
        <v>21</v>
      </c>
      <c r="AV263" s="14" t="s">
        <v>21</v>
      </c>
      <c r="AW263" s="14" t="s">
        <v>38</v>
      </c>
      <c r="AX263" s="14" t="s">
        <v>83</v>
      </c>
      <c r="AY263" s="259" t="s">
        <v>132</v>
      </c>
    </row>
    <row r="264" s="15" customFormat="1">
      <c r="A264" s="15"/>
      <c r="B264" s="260"/>
      <c r="C264" s="261"/>
      <c r="D264" s="234" t="s">
        <v>143</v>
      </c>
      <c r="E264" s="262" t="s">
        <v>1</v>
      </c>
      <c r="F264" s="263" t="s">
        <v>145</v>
      </c>
      <c r="G264" s="261"/>
      <c r="H264" s="264">
        <v>4.9500000000000002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143</v>
      </c>
      <c r="AU264" s="270" t="s">
        <v>21</v>
      </c>
      <c r="AV264" s="15" t="s">
        <v>139</v>
      </c>
      <c r="AW264" s="15" t="s">
        <v>38</v>
      </c>
      <c r="AX264" s="15" t="s">
        <v>91</v>
      </c>
      <c r="AY264" s="270" t="s">
        <v>132</v>
      </c>
    </row>
    <row r="265" s="2" customFormat="1" ht="16.5" customHeight="1">
      <c r="A265" s="39"/>
      <c r="B265" s="40"/>
      <c r="C265" s="221" t="s">
        <v>326</v>
      </c>
      <c r="D265" s="221" t="s">
        <v>134</v>
      </c>
      <c r="E265" s="222" t="s">
        <v>327</v>
      </c>
      <c r="F265" s="223" t="s">
        <v>328</v>
      </c>
      <c r="G265" s="224" t="s">
        <v>137</v>
      </c>
      <c r="H265" s="225">
        <v>198</v>
      </c>
      <c r="I265" s="226"/>
      <c r="J265" s="227">
        <f>ROUND(I265*H265,2)</f>
        <v>0</v>
      </c>
      <c r="K265" s="223" t="s">
        <v>305</v>
      </c>
      <c r="L265" s="45"/>
      <c r="M265" s="228" t="s">
        <v>1</v>
      </c>
      <c r="N265" s="229" t="s">
        <v>48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139</v>
      </c>
      <c r="AT265" s="232" t="s">
        <v>134</v>
      </c>
      <c r="AU265" s="232" t="s">
        <v>21</v>
      </c>
      <c r="AY265" s="17" t="s">
        <v>132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7" t="s">
        <v>91</v>
      </c>
      <c r="BK265" s="233">
        <f>ROUND(I265*H265,2)</f>
        <v>0</v>
      </c>
      <c r="BL265" s="17" t="s">
        <v>139</v>
      </c>
      <c r="BM265" s="232" t="s">
        <v>329</v>
      </c>
    </row>
    <row r="266" s="2" customFormat="1">
      <c r="A266" s="39"/>
      <c r="B266" s="40"/>
      <c r="C266" s="41"/>
      <c r="D266" s="234" t="s">
        <v>141</v>
      </c>
      <c r="E266" s="41"/>
      <c r="F266" s="235" t="s">
        <v>330</v>
      </c>
      <c r="G266" s="41"/>
      <c r="H266" s="41"/>
      <c r="I266" s="236"/>
      <c r="J266" s="41"/>
      <c r="K266" s="41"/>
      <c r="L266" s="45"/>
      <c r="M266" s="237"/>
      <c r="N266" s="238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7" t="s">
        <v>141</v>
      </c>
      <c r="AU266" s="17" t="s">
        <v>21</v>
      </c>
    </row>
    <row r="267" s="14" customFormat="1">
      <c r="A267" s="14"/>
      <c r="B267" s="249"/>
      <c r="C267" s="250"/>
      <c r="D267" s="234" t="s">
        <v>143</v>
      </c>
      <c r="E267" s="251" t="s">
        <v>1</v>
      </c>
      <c r="F267" s="252" t="s">
        <v>309</v>
      </c>
      <c r="G267" s="250"/>
      <c r="H267" s="253">
        <v>198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143</v>
      </c>
      <c r="AU267" s="259" t="s">
        <v>21</v>
      </c>
      <c r="AV267" s="14" t="s">
        <v>21</v>
      </c>
      <c r="AW267" s="14" t="s">
        <v>38</v>
      </c>
      <c r="AX267" s="14" t="s">
        <v>83</v>
      </c>
      <c r="AY267" s="259" t="s">
        <v>132</v>
      </c>
    </row>
    <row r="268" s="15" customFormat="1">
      <c r="A268" s="15"/>
      <c r="B268" s="260"/>
      <c r="C268" s="261"/>
      <c r="D268" s="234" t="s">
        <v>143</v>
      </c>
      <c r="E268" s="262" t="s">
        <v>1</v>
      </c>
      <c r="F268" s="263" t="s">
        <v>145</v>
      </c>
      <c r="G268" s="261"/>
      <c r="H268" s="264">
        <v>198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0" t="s">
        <v>143</v>
      </c>
      <c r="AU268" s="270" t="s">
        <v>21</v>
      </c>
      <c r="AV268" s="15" t="s">
        <v>139</v>
      </c>
      <c r="AW268" s="15" t="s">
        <v>38</v>
      </c>
      <c r="AX268" s="15" t="s">
        <v>91</v>
      </c>
      <c r="AY268" s="270" t="s">
        <v>132</v>
      </c>
    </row>
    <row r="269" s="2" customFormat="1" ht="24.15" customHeight="1">
      <c r="A269" s="39"/>
      <c r="B269" s="40"/>
      <c r="C269" s="221" t="s">
        <v>331</v>
      </c>
      <c r="D269" s="221" t="s">
        <v>134</v>
      </c>
      <c r="E269" s="222" t="s">
        <v>332</v>
      </c>
      <c r="F269" s="223" t="s">
        <v>333</v>
      </c>
      <c r="G269" s="224" t="s">
        <v>137</v>
      </c>
      <c r="H269" s="225">
        <v>198</v>
      </c>
      <c r="I269" s="226"/>
      <c r="J269" s="227">
        <f>ROUND(I269*H269,2)</f>
        <v>0</v>
      </c>
      <c r="K269" s="223" t="s">
        <v>305</v>
      </c>
      <c r="L269" s="45"/>
      <c r="M269" s="228" t="s">
        <v>1</v>
      </c>
      <c r="N269" s="229" t="s">
        <v>48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139</v>
      </c>
      <c r="AT269" s="232" t="s">
        <v>134</v>
      </c>
      <c r="AU269" s="232" t="s">
        <v>21</v>
      </c>
      <c r="AY269" s="17" t="s">
        <v>132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7" t="s">
        <v>91</v>
      </c>
      <c r="BK269" s="233">
        <f>ROUND(I269*H269,2)</f>
        <v>0</v>
      </c>
      <c r="BL269" s="17" t="s">
        <v>139</v>
      </c>
      <c r="BM269" s="232" t="s">
        <v>334</v>
      </c>
    </row>
    <row r="270" s="2" customFormat="1">
      <c r="A270" s="39"/>
      <c r="B270" s="40"/>
      <c r="C270" s="41"/>
      <c r="D270" s="234" t="s">
        <v>141</v>
      </c>
      <c r="E270" s="41"/>
      <c r="F270" s="235" t="s">
        <v>335</v>
      </c>
      <c r="G270" s="41"/>
      <c r="H270" s="41"/>
      <c r="I270" s="236"/>
      <c r="J270" s="41"/>
      <c r="K270" s="41"/>
      <c r="L270" s="45"/>
      <c r="M270" s="237"/>
      <c r="N270" s="238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7" t="s">
        <v>141</v>
      </c>
      <c r="AU270" s="17" t="s">
        <v>21</v>
      </c>
    </row>
    <row r="271" s="14" customFormat="1">
      <c r="A271" s="14"/>
      <c r="B271" s="249"/>
      <c r="C271" s="250"/>
      <c r="D271" s="234" t="s">
        <v>143</v>
      </c>
      <c r="E271" s="251" t="s">
        <v>1</v>
      </c>
      <c r="F271" s="252" t="s">
        <v>309</v>
      </c>
      <c r="G271" s="250"/>
      <c r="H271" s="253">
        <v>198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143</v>
      </c>
      <c r="AU271" s="259" t="s">
        <v>21</v>
      </c>
      <c r="AV271" s="14" t="s">
        <v>21</v>
      </c>
      <c r="AW271" s="14" t="s">
        <v>38</v>
      </c>
      <c r="AX271" s="14" t="s">
        <v>83</v>
      </c>
      <c r="AY271" s="259" t="s">
        <v>132</v>
      </c>
    </row>
    <row r="272" s="15" customFormat="1">
      <c r="A272" s="15"/>
      <c r="B272" s="260"/>
      <c r="C272" s="261"/>
      <c r="D272" s="234" t="s">
        <v>143</v>
      </c>
      <c r="E272" s="262" t="s">
        <v>1</v>
      </c>
      <c r="F272" s="263" t="s">
        <v>145</v>
      </c>
      <c r="G272" s="261"/>
      <c r="H272" s="264">
        <v>198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143</v>
      </c>
      <c r="AU272" s="270" t="s">
        <v>21</v>
      </c>
      <c r="AV272" s="15" t="s">
        <v>139</v>
      </c>
      <c r="AW272" s="15" t="s">
        <v>38</v>
      </c>
      <c r="AX272" s="15" t="s">
        <v>91</v>
      </c>
      <c r="AY272" s="270" t="s">
        <v>132</v>
      </c>
    </row>
    <row r="273" s="2" customFormat="1" ht="21.75" customHeight="1">
      <c r="A273" s="39"/>
      <c r="B273" s="40"/>
      <c r="C273" s="221" t="s">
        <v>336</v>
      </c>
      <c r="D273" s="221" t="s">
        <v>134</v>
      </c>
      <c r="E273" s="222" t="s">
        <v>337</v>
      </c>
      <c r="F273" s="223" t="s">
        <v>338</v>
      </c>
      <c r="G273" s="224" t="s">
        <v>203</v>
      </c>
      <c r="H273" s="225">
        <v>9.9000000000000004</v>
      </c>
      <c r="I273" s="226"/>
      <c r="J273" s="227">
        <f>ROUND(I273*H273,2)</f>
        <v>0</v>
      </c>
      <c r="K273" s="223" t="s">
        <v>305</v>
      </c>
      <c r="L273" s="45"/>
      <c r="M273" s="228" t="s">
        <v>1</v>
      </c>
      <c r="N273" s="229" t="s">
        <v>48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139</v>
      </c>
      <c r="AT273" s="232" t="s">
        <v>134</v>
      </c>
      <c r="AU273" s="232" t="s">
        <v>21</v>
      </c>
      <c r="AY273" s="17" t="s">
        <v>132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7" t="s">
        <v>91</v>
      </c>
      <c r="BK273" s="233">
        <f>ROUND(I273*H273,2)</f>
        <v>0</v>
      </c>
      <c r="BL273" s="17" t="s">
        <v>139</v>
      </c>
      <c r="BM273" s="232" t="s">
        <v>339</v>
      </c>
    </row>
    <row r="274" s="2" customFormat="1">
      <c r="A274" s="39"/>
      <c r="B274" s="40"/>
      <c r="C274" s="41"/>
      <c r="D274" s="234" t="s">
        <v>141</v>
      </c>
      <c r="E274" s="41"/>
      <c r="F274" s="235" t="s">
        <v>340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7" t="s">
        <v>141</v>
      </c>
      <c r="AU274" s="17" t="s">
        <v>21</v>
      </c>
    </row>
    <row r="275" s="14" customFormat="1">
      <c r="A275" s="14"/>
      <c r="B275" s="249"/>
      <c r="C275" s="250"/>
      <c r="D275" s="234" t="s">
        <v>143</v>
      </c>
      <c r="E275" s="251" t="s">
        <v>1</v>
      </c>
      <c r="F275" s="252" t="s">
        <v>341</v>
      </c>
      <c r="G275" s="250"/>
      <c r="H275" s="253">
        <v>9.9000000000000004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143</v>
      </c>
      <c r="AU275" s="259" t="s">
        <v>21</v>
      </c>
      <c r="AV275" s="14" t="s">
        <v>21</v>
      </c>
      <c r="AW275" s="14" t="s">
        <v>38</v>
      </c>
      <c r="AX275" s="14" t="s">
        <v>83</v>
      </c>
      <c r="AY275" s="259" t="s">
        <v>132</v>
      </c>
    </row>
    <row r="276" s="15" customFormat="1">
      <c r="A276" s="15"/>
      <c r="B276" s="260"/>
      <c r="C276" s="261"/>
      <c r="D276" s="234" t="s">
        <v>143</v>
      </c>
      <c r="E276" s="262" t="s">
        <v>1</v>
      </c>
      <c r="F276" s="263" t="s">
        <v>145</v>
      </c>
      <c r="G276" s="261"/>
      <c r="H276" s="264">
        <v>9.9000000000000004</v>
      </c>
      <c r="I276" s="265"/>
      <c r="J276" s="261"/>
      <c r="K276" s="261"/>
      <c r="L276" s="266"/>
      <c r="M276" s="267"/>
      <c r="N276" s="268"/>
      <c r="O276" s="268"/>
      <c r="P276" s="268"/>
      <c r="Q276" s="268"/>
      <c r="R276" s="268"/>
      <c r="S276" s="268"/>
      <c r="T276" s="269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0" t="s">
        <v>143</v>
      </c>
      <c r="AU276" s="270" t="s">
        <v>21</v>
      </c>
      <c r="AV276" s="15" t="s">
        <v>139</v>
      </c>
      <c r="AW276" s="15" t="s">
        <v>38</v>
      </c>
      <c r="AX276" s="15" t="s">
        <v>91</v>
      </c>
      <c r="AY276" s="270" t="s">
        <v>132</v>
      </c>
    </row>
    <row r="277" s="12" customFormat="1" ht="22.8" customHeight="1">
      <c r="A277" s="12"/>
      <c r="B277" s="205"/>
      <c r="C277" s="206"/>
      <c r="D277" s="207" t="s">
        <v>82</v>
      </c>
      <c r="E277" s="219" t="s">
        <v>21</v>
      </c>
      <c r="F277" s="219" t="s">
        <v>342</v>
      </c>
      <c r="G277" s="206"/>
      <c r="H277" s="206"/>
      <c r="I277" s="209"/>
      <c r="J277" s="220">
        <f>BK277</f>
        <v>0</v>
      </c>
      <c r="K277" s="206"/>
      <c r="L277" s="211"/>
      <c r="M277" s="212"/>
      <c r="N277" s="213"/>
      <c r="O277" s="213"/>
      <c r="P277" s="214">
        <f>SUM(P278:P291)</f>
        <v>0</v>
      </c>
      <c r="Q277" s="213"/>
      <c r="R277" s="214">
        <f>SUM(R278:R291)</f>
        <v>22.845491499999998</v>
      </c>
      <c r="S277" s="213"/>
      <c r="T277" s="215">
        <f>SUM(T278:T291)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6" t="s">
        <v>91</v>
      </c>
      <c r="AT277" s="217" t="s">
        <v>82</v>
      </c>
      <c r="AU277" s="217" t="s">
        <v>91</v>
      </c>
      <c r="AY277" s="216" t="s">
        <v>132</v>
      </c>
      <c r="BK277" s="218">
        <f>SUM(BK278:BK291)</f>
        <v>0</v>
      </c>
    </row>
    <row r="278" s="2" customFormat="1" ht="24.15" customHeight="1">
      <c r="A278" s="39"/>
      <c r="B278" s="40"/>
      <c r="C278" s="221" t="s">
        <v>343</v>
      </c>
      <c r="D278" s="221" t="s">
        <v>134</v>
      </c>
      <c r="E278" s="222" t="s">
        <v>344</v>
      </c>
      <c r="F278" s="223" t="s">
        <v>345</v>
      </c>
      <c r="G278" s="224" t="s">
        <v>137</v>
      </c>
      <c r="H278" s="225">
        <v>157</v>
      </c>
      <c r="I278" s="226"/>
      <c r="J278" s="227">
        <f>ROUND(I278*H278,2)</f>
        <v>0</v>
      </c>
      <c r="K278" s="223" t="s">
        <v>1</v>
      </c>
      <c r="L278" s="45"/>
      <c r="M278" s="228" t="s">
        <v>1</v>
      </c>
      <c r="N278" s="229" t="s">
        <v>48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139</v>
      </c>
      <c r="AT278" s="232" t="s">
        <v>134</v>
      </c>
      <c r="AU278" s="232" t="s">
        <v>21</v>
      </c>
      <c r="AY278" s="17" t="s">
        <v>132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7" t="s">
        <v>91</v>
      </c>
      <c r="BK278" s="233">
        <f>ROUND(I278*H278,2)</f>
        <v>0</v>
      </c>
      <c r="BL278" s="17" t="s">
        <v>139</v>
      </c>
      <c r="BM278" s="232" t="s">
        <v>346</v>
      </c>
    </row>
    <row r="279" s="2" customFormat="1">
      <c r="A279" s="39"/>
      <c r="B279" s="40"/>
      <c r="C279" s="41"/>
      <c r="D279" s="234" t="s">
        <v>141</v>
      </c>
      <c r="E279" s="41"/>
      <c r="F279" s="235" t="s">
        <v>345</v>
      </c>
      <c r="G279" s="41"/>
      <c r="H279" s="41"/>
      <c r="I279" s="236"/>
      <c r="J279" s="41"/>
      <c r="K279" s="41"/>
      <c r="L279" s="45"/>
      <c r="M279" s="237"/>
      <c r="N279" s="23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7" t="s">
        <v>141</v>
      </c>
      <c r="AU279" s="17" t="s">
        <v>21</v>
      </c>
    </row>
    <row r="280" s="13" customFormat="1">
      <c r="A280" s="13"/>
      <c r="B280" s="239"/>
      <c r="C280" s="240"/>
      <c r="D280" s="234" t="s">
        <v>143</v>
      </c>
      <c r="E280" s="241" t="s">
        <v>1</v>
      </c>
      <c r="F280" s="242" t="s">
        <v>347</v>
      </c>
      <c r="G280" s="240"/>
      <c r="H280" s="241" t="s">
        <v>1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143</v>
      </c>
      <c r="AU280" s="248" t="s">
        <v>21</v>
      </c>
      <c r="AV280" s="13" t="s">
        <v>91</v>
      </c>
      <c r="AW280" s="13" t="s">
        <v>38</v>
      </c>
      <c r="AX280" s="13" t="s">
        <v>83</v>
      </c>
      <c r="AY280" s="248" t="s">
        <v>132</v>
      </c>
    </row>
    <row r="281" s="14" customFormat="1">
      <c r="A281" s="14"/>
      <c r="B281" s="249"/>
      <c r="C281" s="250"/>
      <c r="D281" s="234" t="s">
        <v>143</v>
      </c>
      <c r="E281" s="251" t="s">
        <v>1</v>
      </c>
      <c r="F281" s="252" t="s">
        <v>348</v>
      </c>
      <c r="G281" s="250"/>
      <c r="H281" s="253">
        <v>157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143</v>
      </c>
      <c r="AU281" s="259" t="s">
        <v>21</v>
      </c>
      <c r="AV281" s="14" t="s">
        <v>21</v>
      </c>
      <c r="AW281" s="14" t="s">
        <v>38</v>
      </c>
      <c r="AX281" s="14" t="s">
        <v>83</v>
      </c>
      <c r="AY281" s="259" t="s">
        <v>132</v>
      </c>
    </row>
    <row r="282" s="15" customFormat="1">
      <c r="A282" s="15"/>
      <c r="B282" s="260"/>
      <c r="C282" s="261"/>
      <c r="D282" s="234" t="s">
        <v>143</v>
      </c>
      <c r="E282" s="262" t="s">
        <v>1</v>
      </c>
      <c r="F282" s="263" t="s">
        <v>145</v>
      </c>
      <c r="G282" s="261"/>
      <c r="H282" s="264">
        <v>157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0" t="s">
        <v>143</v>
      </c>
      <c r="AU282" s="270" t="s">
        <v>21</v>
      </c>
      <c r="AV282" s="15" t="s">
        <v>139</v>
      </c>
      <c r="AW282" s="15" t="s">
        <v>38</v>
      </c>
      <c r="AX282" s="15" t="s">
        <v>91</v>
      </c>
      <c r="AY282" s="270" t="s">
        <v>132</v>
      </c>
    </row>
    <row r="283" s="2" customFormat="1" ht="24.15" customHeight="1">
      <c r="A283" s="39"/>
      <c r="B283" s="40"/>
      <c r="C283" s="271" t="s">
        <v>349</v>
      </c>
      <c r="D283" s="271" t="s">
        <v>285</v>
      </c>
      <c r="E283" s="272" t="s">
        <v>350</v>
      </c>
      <c r="F283" s="273" t="s">
        <v>351</v>
      </c>
      <c r="G283" s="274" t="s">
        <v>137</v>
      </c>
      <c r="H283" s="275">
        <v>213.86099999999999</v>
      </c>
      <c r="I283" s="276"/>
      <c r="J283" s="277">
        <f>ROUND(I283*H283,2)</f>
        <v>0</v>
      </c>
      <c r="K283" s="273" t="s">
        <v>138</v>
      </c>
      <c r="L283" s="278"/>
      <c r="M283" s="279" t="s">
        <v>1</v>
      </c>
      <c r="N283" s="280" t="s">
        <v>48</v>
      </c>
      <c r="O283" s="92"/>
      <c r="P283" s="230">
        <f>O283*H283</f>
        <v>0</v>
      </c>
      <c r="Q283" s="230">
        <v>0.0015</v>
      </c>
      <c r="R283" s="230">
        <f>Q283*H283</f>
        <v>0.32079150000000001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182</v>
      </c>
      <c r="AT283" s="232" t="s">
        <v>285</v>
      </c>
      <c r="AU283" s="232" t="s">
        <v>21</v>
      </c>
      <c r="AY283" s="17" t="s">
        <v>132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7" t="s">
        <v>91</v>
      </c>
      <c r="BK283" s="233">
        <f>ROUND(I283*H283,2)</f>
        <v>0</v>
      </c>
      <c r="BL283" s="17" t="s">
        <v>139</v>
      </c>
      <c r="BM283" s="232" t="s">
        <v>352</v>
      </c>
    </row>
    <row r="284" s="2" customFormat="1">
      <c r="A284" s="39"/>
      <c r="B284" s="40"/>
      <c r="C284" s="41"/>
      <c r="D284" s="234" t="s">
        <v>141</v>
      </c>
      <c r="E284" s="41"/>
      <c r="F284" s="235" t="s">
        <v>351</v>
      </c>
      <c r="G284" s="41"/>
      <c r="H284" s="41"/>
      <c r="I284" s="236"/>
      <c r="J284" s="41"/>
      <c r="K284" s="41"/>
      <c r="L284" s="45"/>
      <c r="M284" s="237"/>
      <c r="N284" s="23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7" t="s">
        <v>141</v>
      </c>
      <c r="AU284" s="17" t="s">
        <v>21</v>
      </c>
    </row>
    <row r="285" s="14" customFormat="1">
      <c r="A285" s="14"/>
      <c r="B285" s="249"/>
      <c r="C285" s="250"/>
      <c r="D285" s="234" t="s">
        <v>143</v>
      </c>
      <c r="E285" s="251" t="s">
        <v>1</v>
      </c>
      <c r="F285" s="252" t="s">
        <v>353</v>
      </c>
      <c r="G285" s="250"/>
      <c r="H285" s="253">
        <v>180.55000000000001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143</v>
      </c>
      <c r="AU285" s="259" t="s">
        <v>21</v>
      </c>
      <c r="AV285" s="14" t="s">
        <v>21</v>
      </c>
      <c r="AW285" s="14" t="s">
        <v>38</v>
      </c>
      <c r="AX285" s="14" t="s">
        <v>83</v>
      </c>
      <c r="AY285" s="259" t="s">
        <v>132</v>
      </c>
    </row>
    <row r="286" s="15" customFormat="1">
      <c r="A286" s="15"/>
      <c r="B286" s="260"/>
      <c r="C286" s="261"/>
      <c r="D286" s="234" t="s">
        <v>143</v>
      </c>
      <c r="E286" s="262" t="s">
        <v>1</v>
      </c>
      <c r="F286" s="263" t="s">
        <v>145</v>
      </c>
      <c r="G286" s="261"/>
      <c r="H286" s="264">
        <v>180.55000000000001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0" t="s">
        <v>143</v>
      </c>
      <c r="AU286" s="270" t="s">
        <v>21</v>
      </c>
      <c r="AV286" s="15" t="s">
        <v>139</v>
      </c>
      <c r="AW286" s="15" t="s">
        <v>38</v>
      </c>
      <c r="AX286" s="15" t="s">
        <v>91</v>
      </c>
      <c r="AY286" s="270" t="s">
        <v>132</v>
      </c>
    </row>
    <row r="287" s="14" customFormat="1">
      <c r="A287" s="14"/>
      <c r="B287" s="249"/>
      <c r="C287" s="250"/>
      <c r="D287" s="234" t="s">
        <v>143</v>
      </c>
      <c r="E287" s="250"/>
      <c r="F287" s="252" t="s">
        <v>354</v>
      </c>
      <c r="G287" s="250"/>
      <c r="H287" s="253">
        <v>213.86099999999999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143</v>
      </c>
      <c r="AU287" s="259" t="s">
        <v>21</v>
      </c>
      <c r="AV287" s="14" t="s">
        <v>21</v>
      </c>
      <c r="AW287" s="14" t="s">
        <v>4</v>
      </c>
      <c r="AX287" s="14" t="s">
        <v>91</v>
      </c>
      <c r="AY287" s="259" t="s">
        <v>132</v>
      </c>
    </row>
    <row r="288" s="2" customFormat="1" ht="37.8" customHeight="1">
      <c r="A288" s="39"/>
      <c r="B288" s="40"/>
      <c r="C288" s="221" t="s">
        <v>355</v>
      </c>
      <c r="D288" s="221" t="s">
        <v>134</v>
      </c>
      <c r="E288" s="222" t="s">
        <v>356</v>
      </c>
      <c r="F288" s="223" t="s">
        <v>357</v>
      </c>
      <c r="G288" s="224" t="s">
        <v>196</v>
      </c>
      <c r="H288" s="225">
        <v>110</v>
      </c>
      <c r="I288" s="226"/>
      <c r="J288" s="227">
        <f>ROUND(I288*H288,2)</f>
        <v>0</v>
      </c>
      <c r="K288" s="223" t="s">
        <v>138</v>
      </c>
      <c r="L288" s="45"/>
      <c r="M288" s="228" t="s">
        <v>1</v>
      </c>
      <c r="N288" s="229" t="s">
        <v>48</v>
      </c>
      <c r="O288" s="92"/>
      <c r="P288" s="230">
        <f>O288*H288</f>
        <v>0</v>
      </c>
      <c r="Q288" s="230">
        <v>0.20477000000000001</v>
      </c>
      <c r="R288" s="230">
        <f>Q288*H288</f>
        <v>22.524699999999999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139</v>
      </c>
      <c r="AT288" s="232" t="s">
        <v>134</v>
      </c>
      <c r="AU288" s="232" t="s">
        <v>21</v>
      </c>
      <c r="AY288" s="17" t="s">
        <v>132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7" t="s">
        <v>91</v>
      </c>
      <c r="BK288" s="233">
        <f>ROUND(I288*H288,2)</f>
        <v>0</v>
      </c>
      <c r="BL288" s="17" t="s">
        <v>139</v>
      </c>
      <c r="BM288" s="232" t="s">
        <v>358</v>
      </c>
    </row>
    <row r="289" s="2" customFormat="1">
      <c r="A289" s="39"/>
      <c r="B289" s="40"/>
      <c r="C289" s="41"/>
      <c r="D289" s="234" t="s">
        <v>141</v>
      </c>
      <c r="E289" s="41"/>
      <c r="F289" s="235" t="s">
        <v>359</v>
      </c>
      <c r="G289" s="41"/>
      <c r="H289" s="41"/>
      <c r="I289" s="236"/>
      <c r="J289" s="41"/>
      <c r="K289" s="41"/>
      <c r="L289" s="45"/>
      <c r="M289" s="237"/>
      <c r="N289" s="238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7" t="s">
        <v>141</v>
      </c>
      <c r="AU289" s="17" t="s">
        <v>21</v>
      </c>
    </row>
    <row r="290" s="14" customFormat="1">
      <c r="A290" s="14"/>
      <c r="B290" s="249"/>
      <c r="C290" s="250"/>
      <c r="D290" s="234" t="s">
        <v>143</v>
      </c>
      <c r="E290" s="251" t="s">
        <v>1</v>
      </c>
      <c r="F290" s="252" t="s">
        <v>360</v>
      </c>
      <c r="G290" s="250"/>
      <c r="H290" s="253">
        <v>110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9" t="s">
        <v>143</v>
      </c>
      <c r="AU290" s="259" t="s">
        <v>21</v>
      </c>
      <c r="AV290" s="14" t="s">
        <v>21</v>
      </c>
      <c r="AW290" s="14" t="s">
        <v>38</v>
      </c>
      <c r="AX290" s="14" t="s">
        <v>83</v>
      </c>
      <c r="AY290" s="259" t="s">
        <v>132</v>
      </c>
    </row>
    <row r="291" s="15" customFormat="1">
      <c r="A291" s="15"/>
      <c r="B291" s="260"/>
      <c r="C291" s="261"/>
      <c r="D291" s="234" t="s">
        <v>143</v>
      </c>
      <c r="E291" s="262" t="s">
        <v>1</v>
      </c>
      <c r="F291" s="263" t="s">
        <v>145</v>
      </c>
      <c r="G291" s="261"/>
      <c r="H291" s="264">
        <v>110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0" t="s">
        <v>143</v>
      </c>
      <c r="AU291" s="270" t="s">
        <v>21</v>
      </c>
      <c r="AV291" s="15" t="s">
        <v>139</v>
      </c>
      <c r="AW291" s="15" t="s">
        <v>38</v>
      </c>
      <c r="AX291" s="15" t="s">
        <v>91</v>
      </c>
      <c r="AY291" s="270" t="s">
        <v>132</v>
      </c>
    </row>
    <row r="292" s="12" customFormat="1" ht="22.8" customHeight="1">
      <c r="A292" s="12"/>
      <c r="B292" s="205"/>
      <c r="C292" s="206"/>
      <c r="D292" s="207" t="s">
        <v>82</v>
      </c>
      <c r="E292" s="219" t="s">
        <v>139</v>
      </c>
      <c r="F292" s="219" t="s">
        <v>361</v>
      </c>
      <c r="G292" s="206"/>
      <c r="H292" s="206"/>
      <c r="I292" s="209"/>
      <c r="J292" s="220">
        <f>BK292</f>
        <v>0</v>
      </c>
      <c r="K292" s="206"/>
      <c r="L292" s="211"/>
      <c r="M292" s="212"/>
      <c r="N292" s="213"/>
      <c r="O292" s="213"/>
      <c r="P292" s="214">
        <f>SUM(P293:P315)</f>
        <v>0</v>
      </c>
      <c r="Q292" s="213"/>
      <c r="R292" s="214">
        <f>SUM(R293:R315)</f>
        <v>15.906289750000001</v>
      </c>
      <c r="S292" s="213"/>
      <c r="T292" s="215">
        <f>SUM(T293:T315)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6" t="s">
        <v>91</v>
      </c>
      <c r="AT292" s="217" t="s">
        <v>82</v>
      </c>
      <c r="AU292" s="217" t="s">
        <v>91</v>
      </c>
      <c r="AY292" s="216" t="s">
        <v>132</v>
      </c>
      <c r="BK292" s="218">
        <f>SUM(BK293:BK315)</f>
        <v>0</v>
      </c>
    </row>
    <row r="293" s="2" customFormat="1" ht="16.5" customHeight="1">
      <c r="A293" s="39"/>
      <c r="B293" s="40"/>
      <c r="C293" s="221" t="s">
        <v>362</v>
      </c>
      <c r="D293" s="221" t="s">
        <v>134</v>
      </c>
      <c r="E293" s="222" t="s">
        <v>363</v>
      </c>
      <c r="F293" s="223" t="s">
        <v>364</v>
      </c>
      <c r="G293" s="224" t="s">
        <v>365</v>
      </c>
      <c r="H293" s="225">
        <v>1</v>
      </c>
      <c r="I293" s="226"/>
      <c r="J293" s="227">
        <f>ROUND(I293*H293,2)</f>
        <v>0</v>
      </c>
      <c r="K293" s="223" t="s">
        <v>1</v>
      </c>
      <c r="L293" s="45"/>
      <c r="M293" s="228" t="s">
        <v>1</v>
      </c>
      <c r="N293" s="229" t="s">
        <v>48</v>
      </c>
      <c r="O293" s="92"/>
      <c r="P293" s="230">
        <f>O293*H293</f>
        <v>0</v>
      </c>
      <c r="Q293" s="230">
        <v>0.01</v>
      </c>
      <c r="R293" s="230">
        <f>Q293*H293</f>
        <v>0.01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139</v>
      </c>
      <c r="AT293" s="232" t="s">
        <v>134</v>
      </c>
      <c r="AU293" s="232" t="s">
        <v>21</v>
      </c>
      <c r="AY293" s="17" t="s">
        <v>132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7" t="s">
        <v>91</v>
      </c>
      <c r="BK293" s="233">
        <f>ROUND(I293*H293,2)</f>
        <v>0</v>
      </c>
      <c r="BL293" s="17" t="s">
        <v>139</v>
      </c>
      <c r="BM293" s="232" t="s">
        <v>366</v>
      </c>
    </row>
    <row r="294" s="2" customFormat="1">
      <c r="A294" s="39"/>
      <c r="B294" s="40"/>
      <c r="C294" s="41"/>
      <c r="D294" s="234" t="s">
        <v>141</v>
      </c>
      <c r="E294" s="41"/>
      <c r="F294" s="235" t="s">
        <v>364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7" t="s">
        <v>141</v>
      </c>
      <c r="AU294" s="17" t="s">
        <v>21</v>
      </c>
    </row>
    <row r="295" s="2" customFormat="1" ht="16.5" customHeight="1">
      <c r="A295" s="39"/>
      <c r="B295" s="40"/>
      <c r="C295" s="271" t="s">
        <v>367</v>
      </c>
      <c r="D295" s="271" t="s">
        <v>285</v>
      </c>
      <c r="E295" s="272" t="s">
        <v>368</v>
      </c>
      <c r="F295" s="273" t="s">
        <v>369</v>
      </c>
      <c r="G295" s="274" t="s">
        <v>365</v>
      </c>
      <c r="H295" s="275">
        <v>1</v>
      </c>
      <c r="I295" s="276"/>
      <c r="J295" s="277">
        <f>ROUND(I295*H295,2)</f>
        <v>0</v>
      </c>
      <c r="K295" s="273" t="s">
        <v>1</v>
      </c>
      <c r="L295" s="278"/>
      <c r="M295" s="279" t="s">
        <v>1</v>
      </c>
      <c r="N295" s="280" t="s">
        <v>48</v>
      </c>
      <c r="O295" s="92"/>
      <c r="P295" s="230">
        <f>O295*H295</f>
        <v>0</v>
      </c>
      <c r="Q295" s="230">
        <v>0.52000000000000002</v>
      </c>
      <c r="R295" s="230">
        <f>Q295*H295</f>
        <v>0.52000000000000002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182</v>
      </c>
      <c r="AT295" s="232" t="s">
        <v>285</v>
      </c>
      <c r="AU295" s="232" t="s">
        <v>21</v>
      </c>
      <c r="AY295" s="17" t="s">
        <v>132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7" t="s">
        <v>91</v>
      </c>
      <c r="BK295" s="233">
        <f>ROUND(I295*H295,2)</f>
        <v>0</v>
      </c>
      <c r="BL295" s="17" t="s">
        <v>139</v>
      </c>
      <c r="BM295" s="232" t="s">
        <v>370</v>
      </c>
    </row>
    <row r="296" s="2" customFormat="1">
      <c r="A296" s="39"/>
      <c r="B296" s="40"/>
      <c r="C296" s="41"/>
      <c r="D296" s="234" t="s">
        <v>141</v>
      </c>
      <c r="E296" s="41"/>
      <c r="F296" s="235" t="s">
        <v>369</v>
      </c>
      <c r="G296" s="41"/>
      <c r="H296" s="41"/>
      <c r="I296" s="236"/>
      <c r="J296" s="41"/>
      <c r="K296" s="41"/>
      <c r="L296" s="45"/>
      <c r="M296" s="237"/>
      <c r="N296" s="23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7" t="s">
        <v>141</v>
      </c>
      <c r="AU296" s="17" t="s">
        <v>21</v>
      </c>
    </row>
    <row r="297" s="2" customFormat="1" ht="16.5" customHeight="1">
      <c r="A297" s="39"/>
      <c r="B297" s="40"/>
      <c r="C297" s="221" t="s">
        <v>371</v>
      </c>
      <c r="D297" s="221" t="s">
        <v>134</v>
      </c>
      <c r="E297" s="222" t="s">
        <v>372</v>
      </c>
      <c r="F297" s="223" t="s">
        <v>373</v>
      </c>
      <c r="G297" s="224" t="s">
        <v>203</v>
      </c>
      <c r="H297" s="225">
        <v>7.0750000000000002</v>
      </c>
      <c r="I297" s="226"/>
      <c r="J297" s="227">
        <f>ROUND(I297*H297,2)</f>
        <v>0</v>
      </c>
      <c r="K297" s="223" t="s">
        <v>138</v>
      </c>
      <c r="L297" s="45"/>
      <c r="M297" s="228" t="s">
        <v>1</v>
      </c>
      <c r="N297" s="229" t="s">
        <v>48</v>
      </c>
      <c r="O297" s="92"/>
      <c r="P297" s="230">
        <f>O297*H297</f>
        <v>0</v>
      </c>
      <c r="Q297" s="230">
        <v>1.8907700000000001</v>
      </c>
      <c r="R297" s="230">
        <f>Q297*H297</f>
        <v>13.377197750000001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139</v>
      </c>
      <c r="AT297" s="232" t="s">
        <v>134</v>
      </c>
      <c r="AU297" s="232" t="s">
        <v>21</v>
      </c>
      <c r="AY297" s="17" t="s">
        <v>132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7" t="s">
        <v>91</v>
      </c>
      <c r="BK297" s="233">
        <f>ROUND(I297*H297,2)</f>
        <v>0</v>
      </c>
      <c r="BL297" s="17" t="s">
        <v>139</v>
      </c>
      <c r="BM297" s="232" t="s">
        <v>374</v>
      </c>
    </row>
    <row r="298" s="2" customFormat="1">
      <c r="A298" s="39"/>
      <c r="B298" s="40"/>
      <c r="C298" s="41"/>
      <c r="D298" s="234" t="s">
        <v>141</v>
      </c>
      <c r="E298" s="41"/>
      <c r="F298" s="235" t="s">
        <v>375</v>
      </c>
      <c r="G298" s="41"/>
      <c r="H298" s="41"/>
      <c r="I298" s="236"/>
      <c r="J298" s="41"/>
      <c r="K298" s="41"/>
      <c r="L298" s="45"/>
      <c r="M298" s="237"/>
      <c r="N298" s="238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7" t="s">
        <v>141</v>
      </c>
      <c r="AU298" s="17" t="s">
        <v>21</v>
      </c>
    </row>
    <row r="299" s="13" customFormat="1">
      <c r="A299" s="13"/>
      <c r="B299" s="239"/>
      <c r="C299" s="240"/>
      <c r="D299" s="234" t="s">
        <v>143</v>
      </c>
      <c r="E299" s="241" t="s">
        <v>1</v>
      </c>
      <c r="F299" s="242" t="s">
        <v>376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143</v>
      </c>
      <c r="AU299" s="248" t="s">
        <v>21</v>
      </c>
      <c r="AV299" s="13" t="s">
        <v>91</v>
      </c>
      <c r="AW299" s="13" t="s">
        <v>38</v>
      </c>
      <c r="AX299" s="13" t="s">
        <v>83</v>
      </c>
      <c r="AY299" s="248" t="s">
        <v>132</v>
      </c>
    </row>
    <row r="300" s="14" customFormat="1">
      <c r="A300" s="14"/>
      <c r="B300" s="249"/>
      <c r="C300" s="250"/>
      <c r="D300" s="234" t="s">
        <v>143</v>
      </c>
      <c r="E300" s="251" t="s">
        <v>1</v>
      </c>
      <c r="F300" s="252" t="s">
        <v>139</v>
      </c>
      <c r="G300" s="250"/>
      <c r="H300" s="253">
        <v>4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143</v>
      </c>
      <c r="AU300" s="259" t="s">
        <v>21</v>
      </c>
      <c r="AV300" s="14" t="s">
        <v>21</v>
      </c>
      <c r="AW300" s="14" t="s">
        <v>38</v>
      </c>
      <c r="AX300" s="14" t="s">
        <v>83</v>
      </c>
      <c r="AY300" s="259" t="s">
        <v>132</v>
      </c>
    </row>
    <row r="301" s="13" customFormat="1">
      <c r="A301" s="13"/>
      <c r="B301" s="239"/>
      <c r="C301" s="240"/>
      <c r="D301" s="234" t="s">
        <v>143</v>
      </c>
      <c r="E301" s="241" t="s">
        <v>1</v>
      </c>
      <c r="F301" s="242" t="s">
        <v>377</v>
      </c>
      <c r="G301" s="240"/>
      <c r="H301" s="241" t="s">
        <v>1</v>
      </c>
      <c r="I301" s="243"/>
      <c r="J301" s="240"/>
      <c r="K301" s="240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143</v>
      </c>
      <c r="AU301" s="248" t="s">
        <v>21</v>
      </c>
      <c r="AV301" s="13" t="s">
        <v>91</v>
      </c>
      <c r="AW301" s="13" t="s">
        <v>38</v>
      </c>
      <c r="AX301" s="13" t="s">
        <v>83</v>
      </c>
      <c r="AY301" s="248" t="s">
        <v>132</v>
      </c>
    </row>
    <row r="302" s="14" customFormat="1">
      <c r="A302" s="14"/>
      <c r="B302" s="249"/>
      <c r="C302" s="250"/>
      <c r="D302" s="234" t="s">
        <v>143</v>
      </c>
      <c r="E302" s="251" t="s">
        <v>1</v>
      </c>
      <c r="F302" s="252" t="s">
        <v>378</v>
      </c>
      <c r="G302" s="250"/>
      <c r="H302" s="253">
        <v>3.0750000000000002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143</v>
      </c>
      <c r="AU302" s="259" t="s">
        <v>21</v>
      </c>
      <c r="AV302" s="14" t="s">
        <v>21</v>
      </c>
      <c r="AW302" s="14" t="s">
        <v>38</v>
      </c>
      <c r="AX302" s="14" t="s">
        <v>83</v>
      </c>
      <c r="AY302" s="259" t="s">
        <v>132</v>
      </c>
    </row>
    <row r="303" s="15" customFormat="1">
      <c r="A303" s="15"/>
      <c r="B303" s="260"/>
      <c r="C303" s="261"/>
      <c r="D303" s="234" t="s">
        <v>143</v>
      </c>
      <c r="E303" s="262" t="s">
        <v>1</v>
      </c>
      <c r="F303" s="263" t="s">
        <v>145</v>
      </c>
      <c r="G303" s="261"/>
      <c r="H303" s="264">
        <v>7.0750000000000002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0" t="s">
        <v>143</v>
      </c>
      <c r="AU303" s="270" t="s">
        <v>21</v>
      </c>
      <c r="AV303" s="15" t="s">
        <v>139</v>
      </c>
      <c r="AW303" s="15" t="s">
        <v>38</v>
      </c>
      <c r="AX303" s="15" t="s">
        <v>91</v>
      </c>
      <c r="AY303" s="270" t="s">
        <v>132</v>
      </c>
    </row>
    <row r="304" s="2" customFormat="1" ht="21.75" customHeight="1">
      <c r="A304" s="39"/>
      <c r="B304" s="40"/>
      <c r="C304" s="221" t="s">
        <v>379</v>
      </c>
      <c r="D304" s="221" t="s">
        <v>134</v>
      </c>
      <c r="E304" s="222" t="s">
        <v>380</v>
      </c>
      <c r="F304" s="223" t="s">
        <v>381</v>
      </c>
      <c r="G304" s="224" t="s">
        <v>365</v>
      </c>
      <c r="H304" s="225">
        <v>4</v>
      </c>
      <c r="I304" s="226"/>
      <c r="J304" s="227">
        <f>ROUND(I304*H304,2)</f>
        <v>0</v>
      </c>
      <c r="K304" s="223" t="s">
        <v>138</v>
      </c>
      <c r="L304" s="45"/>
      <c r="M304" s="228" t="s">
        <v>1</v>
      </c>
      <c r="N304" s="229" t="s">
        <v>48</v>
      </c>
      <c r="O304" s="92"/>
      <c r="P304" s="230">
        <f>O304*H304</f>
        <v>0</v>
      </c>
      <c r="Q304" s="230">
        <v>0.0066</v>
      </c>
      <c r="R304" s="230">
        <f>Q304*H304</f>
        <v>0.0264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139</v>
      </c>
      <c r="AT304" s="232" t="s">
        <v>134</v>
      </c>
      <c r="AU304" s="232" t="s">
        <v>21</v>
      </c>
      <c r="AY304" s="17" t="s">
        <v>132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7" t="s">
        <v>91</v>
      </c>
      <c r="BK304" s="233">
        <f>ROUND(I304*H304,2)</f>
        <v>0</v>
      </c>
      <c r="BL304" s="17" t="s">
        <v>139</v>
      </c>
      <c r="BM304" s="232" t="s">
        <v>382</v>
      </c>
    </row>
    <row r="305" s="2" customFormat="1">
      <c r="A305" s="39"/>
      <c r="B305" s="40"/>
      <c r="C305" s="41"/>
      <c r="D305" s="234" t="s">
        <v>141</v>
      </c>
      <c r="E305" s="41"/>
      <c r="F305" s="235" t="s">
        <v>383</v>
      </c>
      <c r="G305" s="41"/>
      <c r="H305" s="41"/>
      <c r="I305" s="236"/>
      <c r="J305" s="41"/>
      <c r="K305" s="41"/>
      <c r="L305" s="45"/>
      <c r="M305" s="237"/>
      <c r="N305" s="238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7" t="s">
        <v>141</v>
      </c>
      <c r="AU305" s="17" t="s">
        <v>21</v>
      </c>
    </row>
    <row r="306" s="13" customFormat="1">
      <c r="A306" s="13"/>
      <c r="B306" s="239"/>
      <c r="C306" s="240"/>
      <c r="D306" s="234" t="s">
        <v>143</v>
      </c>
      <c r="E306" s="241" t="s">
        <v>1</v>
      </c>
      <c r="F306" s="242" t="s">
        <v>384</v>
      </c>
      <c r="G306" s="240"/>
      <c r="H306" s="241" t="s">
        <v>1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143</v>
      </c>
      <c r="AU306" s="248" t="s">
        <v>21</v>
      </c>
      <c r="AV306" s="13" t="s">
        <v>91</v>
      </c>
      <c r="AW306" s="13" t="s">
        <v>38</v>
      </c>
      <c r="AX306" s="13" t="s">
        <v>83</v>
      </c>
      <c r="AY306" s="248" t="s">
        <v>132</v>
      </c>
    </row>
    <row r="307" s="14" customFormat="1">
      <c r="A307" s="14"/>
      <c r="B307" s="249"/>
      <c r="C307" s="250"/>
      <c r="D307" s="234" t="s">
        <v>143</v>
      </c>
      <c r="E307" s="251" t="s">
        <v>1</v>
      </c>
      <c r="F307" s="252" t="s">
        <v>139</v>
      </c>
      <c r="G307" s="250"/>
      <c r="H307" s="253">
        <v>4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143</v>
      </c>
      <c r="AU307" s="259" t="s">
        <v>21</v>
      </c>
      <c r="AV307" s="14" t="s">
        <v>21</v>
      </c>
      <c r="AW307" s="14" t="s">
        <v>38</v>
      </c>
      <c r="AX307" s="14" t="s">
        <v>83</v>
      </c>
      <c r="AY307" s="259" t="s">
        <v>132</v>
      </c>
    </row>
    <row r="308" s="15" customFormat="1">
      <c r="A308" s="15"/>
      <c r="B308" s="260"/>
      <c r="C308" s="261"/>
      <c r="D308" s="234" t="s">
        <v>143</v>
      </c>
      <c r="E308" s="262" t="s">
        <v>1</v>
      </c>
      <c r="F308" s="263" t="s">
        <v>145</v>
      </c>
      <c r="G308" s="261"/>
      <c r="H308" s="264">
        <v>4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0" t="s">
        <v>143</v>
      </c>
      <c r="AU308" s="270" t="s">
        <v>21</v>
      </c>
      <c r="AV308" s="15" t="s">
        <v>139</v>
      </c>
      <c r="AW308" s="15" t="s">
        <v>38</v>
      </c>
      <c r="AX308" s="15" t="s">
        <v>91</v>
      </c>
      <c r="AY308" s="270" t="s">
        <v>132</v>
      </c>
    </row>
    <row r="309" s="2" customFormat="1" ht="24.15" customHeight="1">
      <c r="A309" s="39"/>
      <c r="B309" s="40"/>
      <c r="C309" s="271" t="s">
        <v>385</v>
      </c>
      <c r="D309" s="271" t="s">
        <v>285</v>
      </c>
      <c r="E309" s="272" t="s">
        <v>386</v>
      </c>
      <c r="F309" s="273" t="s">
        <v>387</v>
      </c>
      <c r="G309" s="274" t="s">
        <v>365</v>
      </c>
      <c r="H309" s="275">
        <v>4</v>
      </c>
      <c r="I309" s="276"/>
      <c r="J309" s="277">
        <f>ROUND(I309*H309,2)</f>
        <v>0</v>
      </c>
      <c r="K309" s="273" t="s">
        <v>138</v>
      </c>
      <c r="L309" s="278"/>
      <c r="M309" s="279" t="s">
        <v>1</v>
      </c>
      <c r="N309" s="280" t="s">
        <v>48</v>
      </c>
      <c r="O309" s="92"/>
      <c r="P309" s="230">
        <f>O309*H309</f>
        <v>0</v>
      </c>
      <c r="Q309" s="230">
        <v>0.081000000000000003</v>
      </c>
      <c r="R309" s="230">
        <f>Q309*H309</f>
        <v>0.32400000000000001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182</v>
      </c>
      <c r="AT309" s="232" t="s">
        <v>285</v>
      </c>
      <c r="AU309" s="232" t="s">
        <v>21</v>
      </c>
      <c r="AY309" s="17" t="s">
        <v>132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7" t="s">
        <v>91</v>
      </c>
      <c r="BK309" s="233">
        <f>ROUND(I309*H309,2)</f>
        <v>0</v>
      </c>
      <c r="BL309" s="17" t="s">
        <v>139</v>
      </c>
      <c r="BM309" s="232" t="s">
        <v>388</v>
      </c>
    </row>
    <row r="310" s="2" customFormat="1">
      <c r="A310" s="39"/>
      <c r="B310" s="40"/>
      <c r="C310" s="41"/>
      <c r="D310" s="234" t="s">
        <v>141</v>
      </c>
      <c r="E310" s="41"/>
      <c r="F310" s="235" t="s">
        <v>387</v>
      </c>
      <c r="G310" s="41"/>
      <c r="H310" s="41"/>
      <c r="I310" s="236"/>
      <c r="J310" s="41"/>
      <c r="K310" s="41"/>
      <c r="L310" s="45"/>
      <c r="M310" s="237"/>
      <c r="N310" s="238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7" t="s">
        <v>141</v>
      </c>
      <c r="AU310" s="17" t="s">
        <v>21</v>
      </c>
    </row>
    <row r="311" s="2" customFormat="1" ht="24.15" customHeight="1">
      <c r="A311" s="39"/>
      <c r="B311" s="40"/>
      <c r="C311" s="221" t="s">
        <v>389</v>
      </c>
      <c r="D311" s="221" t="s">
        <v>134</v>
      </c>
      <c r="E311" s="222" t="s">
        <v>390</v>
      </c>
      <c r="F311" s="223" t="s">
        <v>391</v>
      </c>
      <c r="G311" s="224" t="s">
        <v>203</v>
      </c>
      <c r="H311" s="225">
        <v>0.73799999999999999</v>
      </c>
      <c r="I311" s="226"/>
      <c r="J311" s="227">
        <f>ROUND(I311*H311,2)</f>
        <v>0</v>
      </c>
      <c r="K311" s="223" t="s">
        <v>138</v>
      </c>
      <c r="L311" s="45"/>
      <c r="M311" s="228" t="s">
        <v>1</v>
      </c>
      <c r="N311" s="229" t="s">
        <v>48</v>
      </c>
      <c r="O311" s="92"/>
      <c r="P311" s="230">
        <f>O311*H311</f>
        <v>0</v>
      </c>
      <c r="Q311" s="230">
        <v>2.234</v>
      </c>
      <c r="R311" s="230">
        <f>Q311*H311</f>
        <v>1.6486920000000001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139</v>
      </c>
      <c r="AT311" s="232" t="s">
        <v>134</v>
      </c>
      <c r="AU311" s="232" t="s">
        <v>21</v>
      </c>
      <c r="AY311" s="17" t="s">
        <v>132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7" t="s">
        <v>91</v>
      </c>
      <c r="BK311" s="233">
        <f>ROUND(I311*H311,2)</f>
        <v>0</v>
      </c>
      <c r="BL311" s="17" t="s">
        <v>139</v>
      </c>
      <c r="BM311" s="232" t="s">
        <v>392</v>
      </c>
    </row>
    <row r="312" s="2" customFormat="1">
      <c r="A312" s="39"/>
      <c r="B312" s="40"/>
      <c r="C312" s="41"/>
      <c r="D312" s="234" t="s">
        <v>141</v>
      </c>
      <c r="E312" s="41"/>
      <c r="F312" s="235" t="s">
        <v>393</v>
      </c>
      <c r="G312" s="41"/>
      <c r="H312" s="41"/>
      <c r="I312" s="236"/>
      <c r="J312" s="41"/>
      <c r="K312" s="41"/>
      <c r="L312" s="45"/>
      <c r="M312" s="237"/>
      <c r="N312" s="238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7" t="s">
        <v>141</v>
      </c>
      <c r="AU312" s="17" t="s">
        <v>21</v>
      </c>
    </row>
    <row r="313" s="14" customFormat="1">
      <c r="A313" s="14"/>
      <c r="B313" s="249"/>
      <c r="C313" s="250"/>
      <c r="D313" s="234" t="s">
        <v>143</v>
      </c>
      <c r="E313" s="251" t="s">
        <v>1</v>
      </c>
      <c r="F313" s="252" t="s">
        <v>394</v>
      </c>
      <c r="G313" s="250"/>
      <c r="H313" s="253">
        <v>0.33800000000000002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143</v>
      </c>
      <c r="AU313" s="259" t="s">
        <v>21</v>
      </c>
      <c r="AV313" s="14" t="s">
        <v>21</v>
      </c>
      <c r="AW313" s="14" t="s">
        <v>38</v>
      </c>
      <c r="AX313" s="14" t="s">
        <v>83</v>
      </c>
      <c r="AY313" s="259" t="s">
        <v>132</v>
      </c>
    </row>
    <row r="314" s="14" customFormat="1">
      <c r="A314" s="14"/>
      <c r="B314" s="249"/>
      <c r="C314" s="250"/>
      <c r="D314" s="234" t="s">
        <v>143</v>
      </c>
      <c r="E314" s="251" t="s">
        <v>1</v>
      </c>
      <c r="F314" s="252" t="s">
        <v>395</v>
      </c>
      <c r="G314" s="250"/>
      <c r="H314" s="253">
        <v>0.40000000000000002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143</v>
      </c>
      <c r="AU314" s="259" t="s">
        <v>21</v>
      </c>
      <c r="AV314" s="14" t="s">
        <v>21</v>
      </c>
      <c r="AW314" s="14" t="s">
        <v>38</v>
      </c>
      <c r="AX314" s="14" t="s">
        <v>83</v>
      </c>
      <c r="AY314" s="259" t="s">
        <v>132</v>
      </c>
    </row>
    <row r="315" s="15" customFormat="1">
      <c r="A315" s="15"/>
      <c r="B315" s="260"/>
      <c r="C315" s="261"/>
      <c r="D315" s="234" t="s">
        <v>143</v>
      </c>
      <c r="E315" s="262" t="s">
        <v>1</v>
      </c>
      <c r="F315" s="263" t="s">
        <v>145</v>
      </c>
      <c r="G315" s="261"/>
      <c r="H315" s="264">
        <v>0.73799999999999999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0" t="s">
        <v>143</v>
      </c>
      <c r="AU315" s="270" t="s">
        <v>21</v>
      </c>
      <c r="AV315" s="15" t="s">
        <v>139</v>
      </c>
      <c r="AW315" s="15" t="s">
        <v>38</v>
      </c>
      <c r="AX315" s="15" t="s">
        <v>91</v>
      </c>
      <c r="AY315" s="270" t="s">
        <v>132</v>
      </c>
    </row>
    <row r="316" s="12" customFormat="1" ht="22.8" customHeight="1">
      <c r="A316" s="12"/>
      <c r="B316" s="205"/>
      <c r="C316" s="206"/>
      <c r="D316" s="207" t="s">
        <v>82</v>
      </c>
      <c r="E316" s="219" t="s">
        <v>163</v>
      </c>
      <c r="F316" s="219" t="s">
        <v>396</v>
      </c>
      <c r="G316" s="206"/>
      <c r="H316" s="206"/>
      <c r="I316" s="209"/>
      <c r="J316" s="220">
        <f>BK316</f>
        <v>0</v>
      </c>
      <c r="K316" s="206"/>
      <c r="L316" s="211"/>
      <c r="M316" s="212"/>
      <c r="N316" s="213"/>
      <c r="O316" s="213"/>
      <c r="P316" s="214">
        <f>SUM(P317:P383)</f>
        <v>0</v>
      </c>
      <c r="Q316" s="213"/>
      <c r="R316" s="214">
        <f>SUM(R317:R383)</f>
        <v>118.38502200000001</v>
      </c>
      <c r="S316" s="213"/>
      <c r="T316" s="215">
        <f>SUM(T317:T383)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6" t="s">
        <v>91</v>
      </c>
      <c r="AT316" s="217" t="s">
        <v>82</v>
      </c>
      <c r="AU316" s="217" t="s">
        <v>91</v>
      </c>
      <c r="AY316" s="216" t="s">
        <v>132</v>
      </c>
      <c r="BK316" s="218">
        <f>SUM(BK317:BK383)</f>
        <v>0</v>
      </c>
    </row>
    <row r="317" s="2" customFormat="1" ht="16.5" customHeight="1">
      <c r="A317" s="39"/>
      <c r="B317" s="40"/>
      <c r="C317" s="221" t="s">
        <v>29</v>
      </c>
      <c r="D317" s="221" t="s">
        <v>134</v>
      </c>
      <c r="E317" s="222" t="s">
        <v>397</v>
      </c>
      <c r="F317" s="223" t="s">
        <v>398</v>
      </c>
      <c r="G317" s="224" t="s">
        <v>137</v>
      </c>
      <c r="H317" s="225">
        <v>179</v>
      </c>
      <c r="I317" s="226"/>
      <c r="J317" s="227">
        <f>ROUND(I317*H317,2)</f>
        <v>0</v>
      </c>
      <c r="K317" s="223" t="s">
        <v>138</v>
      </c>
      <c r="L317" s="45"/>
      <c r="M317" s="228" t="s">
        <v>1</v>
      </c>
      <c r="N317" s="229" t="s">
        <v>48</v>
      </c>
      <c r="O317" s="92"/>
      <c r="P317" s="230">
        <f>O317*H317</f>
        <v>0</v>
      </c>
      <c r="Q317" s="230">
        <v>0.091999999999999998</v>
      </c>
      <c r="R317" s="230">
        <f>Q317*H317</f>
        <v>16.468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139</v>
      </c>
      <c r="AT317" s="232" t="s">
        <v>134</v>
      </c>
      <c r="AU317" s="232" t="s">
        <v>21</v>
      </c>
      <c r="AY317" s="17" t="s">
        <v>132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7" t="s">
        <v>91</v>
      </c>
      <c r="BK317" s="233">
        <f>ROUND(I317*H317,2)</f>
        <v>0</v>
      </c>
      <c r="BL317" s="17" t="s">
        <v>139</v>
      </c>
      <c r="BM317" s="232" t="s">
        <v>399</v>
      </c>
    </row>
    <row r="318" s="2" customFormat="1">
      <c r="A318" s="39"/>
      <c r="B318" s="40"/>
      <c r="C318" s="41"/>
      <c r="D318" s="234" t="s">
        <v>141</v>
      </c>
      <c r="E318" s="41"/>
      <c r="F318" s="235" t="s">
        <v>400</v>
      </c>
      <c r="G318" s="41"/>
      <c r="H318" s="41"/>
      <c r="I318" s="236"/>
      <c r="J318" s="41"/>
      <c r="K318" s="41"/>
      <c r="L318" s="45"/>
      <c r="M318" s="237"/>
      <c r="N318" s="238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7" t="s">
        <v>141</v>
      </c>
      <c r="AU318" s="17" t="s">
        <v>21</v>
      </c>
    </row>
    <row r="319" s="14" customFormat="1">
      <c r="A319" s="14"/>
      <c r="B319" s="249"/>
      <c r="C319" s="250"/>
      <c r="D319" s="234" t="s">
        <v>143</v>
      </c>
      <c r="E319" s="251" t="s">
        <v>1</v>
      </c>
      <c r="F319" s="252" t="s">
        <v>401</v>
      </c>
      <c r="G319" s="250"/>
      <c r="H319" s="253">
        <v>179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9" t="s">
        <v>143</v>
      </c>
      <c r="AU319" s="259" t="s">
        <v>21</v>
      </c>
      <c r="AV319" s="14" t="s">
        <v>21</v>
      </c>
      <c r="AW319" s="14" t="s">
        <v>38</v>
      </c>
      <c r="AX319" s="14" t="s">
        <v>83</v>
      </c>
      <c r="AY319" s="259" t="s">
        <v>132</v>
      </c>
    </row>
    <row r="320" s="15" customFormat="1">
      <c r="A320" s="15"/>
      <c r="B320" s="260"/>
      <c r="C320" s="261"/>
      <c r="D320" s="234" t="s">
        <v>143</v>
      </c>
      <c r="E320" s="262" t="s">
        <v>1</v>
      </c>
      <c r="F320" s="263" t="s">
        <v>145</v>
      </c>
      <c r="G320" s="261"/>
      <c r="H320" s="264">
        <v>179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0" t="s">
        <v>143</v>
      </c>
      <c r="AU320" s="270" t="s">
        <v>21</v>
      </c>
      <c r="AV320" s="15" t="s">
        <v>139</v>
      </c>
      <c r="AW320" s="15" t="s">
        <v>38</v>
      </c>
      <c r="AX320" s="15" t="s">
        <v>91</v>
      </c>
      <c r="AY320" s="270" t="s">
        <v>132</v>
      </c>
    </row>
    <row r="321" s="2" customFormat="1" ht="16.5" customHeight="1">
      <c r="A321" s="39"/>
      <c r="B321" s="40"/>
      <c r="C321" s="221" t="s">
        <v>402</v>
      </c>
      <c r="D321" s="221" t="s">
        <v>134</v>
      </c>
      <c r="E321" s="222" t="s">
        <v>403</v>
      </c>
      <c r="F321" s="223" t="s">
        <v>404</v>
      </c>
      <c r="G321" s="224" t="s">
        <v>137</v>
      </c>
      <c r="H321" s="225">
        <v>188</v>
      </c>
      <c r="I321" s="226"/>
      <c r="J321" s="227">
        <f>ROUND(I321*H321,2)</f>
        <v>0</v>
      </c>
      <c r="K321" s="223" t="s">
        <v>138</v>
      </c>
      <c r="L321" s="45"/>
      <c r="M321" s="228" t="s">
        <v>1</v>
      </c>
      <c r="N321" s="229" t="s">
        <v>48</v>
      </c>
      <c r="O321" s="92"/>
      <c r="P321" s="230">
        <f>O321*H321</f>
        <v>0</v>
      </c>
      <c r="Q321" s="230">
        <v>0.34499999999999997</v>
      </c>
      <c r="R321" s="230">
        <f>Q321*H321</f>
        <v>64.859999999999999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139</v>
      </c>
      <c r="AT321" s="232" t="s">
        <v>134</v>
      </c>
      <c r="AU321" s="232" t="s">
        <v>21</v>
      </c>
      <c r="AY321" s="17" t="s">
        <v>132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7" t="s">
        <v>91</v>
      </c>
      <c r="BK321" s="233">
        <f>ROUND(I321*H321,2)</f>
        <v>0</v>
      </c>
      <c r="BL321" s="17" t="s">
        <v>139</v>
      </c>
      <c r="BM321" s="232" t="s">
        <v>405</v>
      </c>
    </row>
    <row r="322" s="2" customFormat="1">
      <c r="A322" s="39"/>
      <c r="B322" s="40"/>
      <c r="C322" s="41"/>
      <c r="D322" s="234" t="s">
        <v>141</v>
      </c>
      <c r="E322" s="41"/>
      <c r="F322" s="235" t="s">
        <v>406</v>
      </c>
      <c r="G322" s="41"/>
      <c r="H322" s="41"/>
      <c r="I322" s="236"/>
      <c r="J322" s="41"/>
      <c r="K322" s="41"/>
      <c r="L322" s="45"/>
      <c r="M322" s="237"/>
      <c r="N322" s="23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7" t="s">
        <v>141</v>
      </c>
      <c r="AU322" s="17" t="s">
        <v>21</v>
      </c>
    </row>
    <row r="323" s="14" customFormat="1">
      <c r="A323" s="14"/>
      <c r="B323" s="249"/>
      <c r="C323" s="250"/>
      <c r="D323" s="234" t="s">
        <v>143</v>
      </c>
      <c r="E323" s="251" t="s">
        <v>1</v>
      </c>
      <c r="F323" s="252" t="s">
        <v>407</v>
      </c>
      <c r="G323" s="250"/>
      <c r="H323" s="253">
        <v>188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143</v>
      </c>
      <c r="AU323" s="259" t="s">
        <v>21</v>
      </c>
      <c r="AV323" s="14" t="s">
        <v>21</v>
      </c>
      <c r="AW323" s="14" t="s">
        <v>38</v>
      </c>
      <c r="AX323" s="14" t="s">
        <v>83</v>
      </c>
      <c r="AY323" s="259" t="s">
        <v>132</v>
      </c>
    </row>
    <row r="324" s="15" customFormat="1">
      <c r="A324" s="15"/>
      <c r="B324" s="260"/>
      <c r="C324" s="261"/>
      <c r="D324" s="234" t="s">
        <v>143</v>
      </c>
      <c r="E324" s="262" t="s">
        <v>1</v>
      </c>
      <c r="F324" s="263" t="s">
        <v>145</v>
      </c>
      <c r="G324" s="261"/>
      <c r="H324" s="264">
        <v>188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0" t="s">
        <v>143</v>
      </c>
      <c r="AU324" s="270" t="s">
        <v>21</v>
      </c>
      <c r="AV324" s="15" t="s">
        <v>139</v>
      </c>
      <c r="AW324" s="15" t="s">
        <v>38</v>
      </c>
      <c r="AX324" s="15" t="s">
        <v>91</v>
      </c>
      <c r="AY324" s="270" t="s">
        <v>132</v>
      </c>
    </row>
    <row r="325" s="2" customFormat="1" ht="16.5" customHeight="1">
      <c r="A325" s="39"/>
      <c r="B325" s="40"/>
      <c r="C325" s="221" t="s">
        <v>408</v>
      </c>
      <c r="D325" s="221" t="s">
        <v>134</v>
      </c>
      <c r="E325" s="222" t="s">
        <v>409</v>
      </c>
      <c r="F325" s="223" t="s">
        <v>410</v>
      </c>
      <c r="G325" s="224" t="s">
        <v>137</v>
      </c>
      <c r="H325" s="225">
        <v>344</v>
      </c>
      <c r="I325" s="226"/>
      <c r="J325" s="227">
        <f>ROUND(I325*H325,2)</f>
        <v>0</v>
      </c>
      <c r="K325" s="223" t="s">
        <v>138</v>
      </c>
      <c r="L325" s="45"/>
      <c r="M325" s="228" t="s">
        <v>1</v>
      </c>
      <c r="N325" s="229" t="s">
        <v>48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139</v>
      </c>
      <c r="AT325" s="232" t="s">
        <v>134</v>
      </c>
      <c r="AU325" s="232" t="s">
        <v>21</v>
      </c>
      <c r="AY325" s="17" t="s">
        <v>132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7" t="s">
        <v>91</v>
      </c>
      <c r="BK325" s="233">
        <f>ROUND(I325*H325,2)</f>
        <v>0</v>
      </c>
      <c r="BL325" s="17" t="s">
        <v>139</v>
      </c>
      <c r="BM325" s="232" t="s">
        <v>411</v>
      </c>
    </row>
    <row r="326" s="2" customFormat="1">
      <c r="A326" s="39"/>
      <c r="B326" s="40"/>
      <c r="C326" s="41"/>
      <c r="D326" s="234" t="s">
        <v>141</v>
      </c>
      <c r="E326" s="41"/>
      <c r="F326" s="235" t="s">
        <v>412</v>
      </c>
      <c r="G326" s="41"/>
      <c r="H326" s="41"/>
      <c r="I326" s="236"/>
      <c r="J326" s="41"/>
      <c r="K326" s="41"/>
      <c r="L326" s="45"/>
      <c r="M326" s="237"/>
      <c r="N326" s="238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7" t="s">
        <v>141</v>
      </c>
      <c r="AU326" s="17" t="s">
        <v>21</v>
      </c>
    </row>
    <row r="327" s="14" customFormat="1">
      <c r="A327" s="14"/>
      <c r="B327" s="249"/>
      <c r="C327" s="250"/>
      <c r="D327" s="234" t="s">
        <v>143</v>
      </c>
      <c r="E327" s="251" t="s">
        <v>1</v>
      </c>
      <c r="F327" s="252" t="s">
        <v>413</v>
      </c>
      <c r="G327" s="250"/>
      <c r="H327" s="253">
        <v>344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143</v>
      </c>
      <c r="AU327" s="259" t="s">
        <v>21</v>
      </c>
      <c r="AV327" s="14" t="s">
        <v>21</v>
      </c>
      <c r="AW327" s="14" t="s">
        <v>38</v>
      </c>
      <c r="AX327" s="14" t="s">
        <v>83</v>
      </c>
      <c r="AY327" s="259" t="s">
        <v>132</v>
      </c>
    </row>
    <row r="328" s="15" customFormat="1">
      <c r="A328" s="15"/>
      <c r="B328" s="260"/>
      <c r="C328" s="261"/>
      <c r="D328" s="234" t="s">
        <v>143</v>
      </c>
      <c r="E328" s="262" t="s">
        <v>1</v>
      </c>
      <c r="F328" s="263" t="s">
        <v>145</v>
      </c>
      <c r="G328" s="261"/>
      <c r="H328" s="264">
        <v>344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0" t="s">
        <v>143</v>
      </c>
      <c r="AU328" s="270" t="s">
        <v>21</v>
      </c>
      <c r="AV328" s="15" t="s">
        <v>139</v>
      </c>
      <c r="AW328" s="15" t="s">
        <v>38</v>
      </c>
      <c r="AX328" s="15" t="s">
        <v>91</v>
      </c>
      <c r="AY328" s="270" t="s">
        <v>132</v>
      </c>
    </row>
    <row r="329" s="2" customFormat="1" ht="24.15" customHeight="1">
      <c r="A329" s="39"/>
      <c r="B329" s="40"/>
      <c r="C329" s="221" t="s">
        <v>151</v>
      </c>
      <c r="D329" s="221" t="s">
        <v>134</v>
      </c>
      <c r="E329" s="222" t="s">
        <v>414</v>
      </c>
      <c r="F329" s="223" t="s">
        <v>415</v>
      </c>
      <c r="G329" s="224" t="s">
        <v>137</v>
      </c>
      <c r="H329" s="225">
        <v>337</v>
      </c>
      <c r="I329" s="226"/>
      <c r="J329" s="227">
        <f>ROUND(I329*H329,2)</f>
        <v>0</v>
      </c>
      <c r="K329" s="223" t="s">
        <v>138</v>
      </c>
      <c r="L329" s="45"/>
      <c r="M329" s="228" t="s">
        <v>1</v>
      </c>
      <c r="N329" s="229" t="s">
        <v>48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139</v>
      </c>
      <c r="AT329" s="232" t="s">
        <v>134</v>
      </c>
      <c r="AU329" s="232" t="s">
        <v>21</v>
      </c>
      <c r="AY329" s="17" t="s">
        <v>132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7" t="s">
        <v>91</v>
      </c>
      <c r="BK329" s="233">
        <f>ROUND(I329*H329,2)</f>
        <v>0</v>
      </c>
      <c r="BL329" s="17" t="s">
        <v>139</v>
      </c>
      <c r="BM329" s="232" t="s">
        <v>416</v>
      </c>
    </row>
    <row r="330" s="2" customFormat="1">
      <c r="A330" s="39"/>
      <c r="B330" s="40"/>
      <c r="C330" s="41"/>
      <c r="D330" s="234" t="s">
        <v>141</v>
      </c>
      <c r="E330" s="41"/>
      <c r="F330" s="235" t="s">
        <v>417</v>
      </c>
      <c r="G330" s="41"/>
      <c r="H330" s="41"/>
      <c r="I330" s="236"/>
      <c r="J330" s="41"/>
      <c r="K330" s="41"/>
      <c r="L330" s="45"/>
      <c r="M330" s="237"/>
      <c r="N330" s="238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7" t="s">
        <v>141</v>
      </c>
      <c r="AU330" s="17" t="s">
        <v>21</v>
      </c>
    </row>
    <row r="331" s="14" customFormat="1">
      <c r="A331" s="14"/>
      <c r="B331" s="249"/>
      <c r="C331" s="250"/>
      <c r="D331" s="234" t="s">
        <v>143</v>
      </c>
      <c r="E331" s="251" t="s">
        <v>1</v>
      </c>
      <c r="F331" s="252" t="s">
        <v>418</v>
      </c>
      <c r="G331" s="250"/>
      <c r="H331" s="253">
        <v>337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143</v>
      </c>
      <c r="AU331" s="259" t="s">
        <v>21</v>
      </c>
      <c r="AV331" s="14" t="s">
        <v>21</v>
      </c>
      <c r="AW331" s="14" t="s">
        <v>38</v>
      </c>
      <c r="AX331" s="14" t="s">
        <v>83</v>
      </c>
      <c r="AY331" s="259" t="s">
        <v>132</v>
      </c>
    </row>
    <row r="332" s="15" customFormat="1">
      <c r="A332" s="15"/>
      <c r="B332" s="260"/>
      <c r="C332" s="261"/>
      <c r="D332" s="234" t="s">
        <v>143</v>
      </c>
      <c r="E332" s="262" t="s">
        <v>1</v>
      </c>
      <c r="F332" s="263" t="s">
        <v>145</v>
      </c>
      <c r="G332" s="261"/>
      <c r="H332" s="264">
        <v>337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0" t="s">
        <v>143</v>
      </c>
      <c r="AU332" s="270" t="s">
        <v>21</v>
      </c>
      <c r="AV332" s="15" t="s">
        <v>139</v>
      </c>
      <c r="AW332" s="15" t="s">
        <v>38</v>
      </c>
      <c r="AX332" s="15" t="s">
        <v>91</v>
      </c>
      <c r="AY332" s="270" t="s">
        <v>132</v>
      </c>
    </row>
    <row r="333" s="2" customFormat="1" ht="33" customHeight="1">
      <c r="A333" s="39"/>
      <c r="B333" s="40"/>
      <c r="C333" s="221" t="s">
        <v>419</v>
      </c>
      <c r="D333" s="221" t="s">
        <v>134</v>
      </c>
      <c r="E333" s="222" t="s">
        <v>420</v>
      </c>
      <c r="F333" s="223" t="s">
        <v>421</v>
      </c>
      <c r="G333" s="224" t="s">
        <v>137</v>
      </c>
      <c r="H333" s="225">
        <v>332</v>
      </c>
      <c r="I333" s="226"/>
      <c r="J333" s="227">
        <f>ROUND(I333*H333,2)</f>
        <v>0</v>
      </c>
      <c r="K333" s="223" t="s">
        <v>138</v>
      </c>
      <c r="L333" s="45"/>
      <c r="M333" s="228" t="s">
        <v>1</v>
      </c>
      <c r="N333" s="229" t="s">
        <v>48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139</v>
      </c>
      <c r="AT333" s="232" t="s">
        <v>134</v>
      </c>
      <c r="AU333" s="232" t="s">
        <v>21</v>
      </c>
      <c r="AY333" s="17" t="s">
        <v>132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7" t="s">
        <v>91</v>
      </c>
      <c r="BK333" s="233">
        <f>ROUND(I333*H333,2)</f>
        <v>0</v>
      </c>
      <c r="BL333" s="17" t="s">
        <v>139</v>
      </c>
      <c r="BM333" s="232" t="s">
        <v>422</v>
      </c>
    </row>
    <row r="334" s="2" customFormat="1">
      <c r="A334" s="39"/>
      <c r="B334" s="40"/>
      <c r="C334" s="41"/>
      <c r="D334" s="234" t="s">
        <v>141</v>
      </c>
      <c r="E334" s="41"/>
      <c r="F334" s="235" t="s">
        <v>423</v>
      </c>
      <c r="G334" s="41"/>
      <c r="H334" s="41"/>
      <c r="I334" s="236"/>
      <c r="J334" s="41"/>
      <c r="K334" s="41"/>
      <c r="L334" s="45"/>
      <c r="M334" s="237"/>
      <c r="N334" s="238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7" t="s">
        <v>141</v>
      </c>
      <c r="AU334" s="17" t="s">
        <v>21</v>
      </c>
    </row>
    <row r="335" s="14" customFormat="1">
      <c r="A335" s="14"/>
      <c r="B335" s="249"/>
      <c r="C335" s="250"/>
      <c r="D335" s="234" t="s">
        <v>143</v>
      </c>
      <c r="E335" s="251" t="s">
        <v>1</v>
      </c>
      <c r="F335" s="252" t="s">
        <v>424</v>
      </c>
      <c r="G335" s="250"/>
      <c r="H335" s="253">
        <v>332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143</v>
      </c>
      <c r="AU335" s="259" t="s">
        <v>21</v>
      </c>
      <c r="AV335" s="14" t="s">
        <v>21</v>
      </c>
      <c r="AW335" s="14" t="s">
        <v>38</v>
      </c>
      <c r="AX335" s="14" t="s">
        <v>83</v>
      </c>
      <c r="AY335" s="259" t="s">
        <v>132</v>
      </c>
    </row>
    <row r="336" s="15" customFormat="1">
      <c r="A336" s="15"/>
      <c r="B336" s="260"/>
      <c r="C336" s="261"/>
      <c r="D336" s="234" t="s">
        <v>143</v>
      </c>
      <c r="E336" s="262" t="s">
        <v>1</v>
      </c>
      <c r="F336" s="263" t="s">
        <v>145</v>
      </c>
      <c r="G336" s="261"/>
      <c r="H336" s="264">
        <v>332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143</v>
      </c>
      <c r="AU336" s="270" t="s">
        <v>21</v>
      </c>
      <c r="AV336" s="15" t="s">
        <v>139</v>
      </c>
      <c r="AW336" s="15" t="s">
        <v>38</v>
      </c>
      <c r="AX336" s="15" t="s">
        <v>91</v>
      </c>
      <c r="AY336" s="270" t="s">
        <v>132</v>
      </c>
    </row>
    <row r="337" s="2" customFormat="1" ht="24.15" customHeight="1">
      <c r="A337" s="39"/>
      <c r="B337" s="40"/>
      <c r="C337" s="221" t="s">
        <v>425</v>
      </c>
      <c r="D337" s="221" t="s">
        <v>134</v>
      </c>
      <c r="E337" s="222" t="s">
        <v>426</v>
      </c>
      <c r="F337" s="223" t="s">
        <v>427</v>
      </c>
      <c r="G337" s="224" t="s">
        <v>137</v>
      </c>
      <c r="H337" s="225">
        <v>334</v>
      </c>
      <c r="I337" s="226"/>
      <c r="J337" s="227">
        <f>ROUND(I337*H337,2)</f>
        <v>0</v>
      </c>
      <c r="K337" s="223" t="s">
        <v>138</v>
      </c>
      <c r="L337" s="45"/>
      <c r="M337" s="228" t="s">
        <v>1</v>
      </c>
      <c r="N337" s="229" t="s">
        <v>48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139</v>
      </c>
      <c r="AT337" s="232" t="s">
        <v>134</v>
      </c>
      <c r="AU337" s="232" t="s">
        <v>21</v>
      </c>
      <c r="AY337" s="17" t="s">
        <v>132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7" t="s">
        <v>91</v>
      </c>
      <c r="BK337" s="233">
        <f>ROUND(I337*H337,2)</f>
        <v>0</v>
      </c>
      <c r="BL337" s="17" t="s">
        <v>139</v>
      </c>
      <c r="BM337" s="232" t="s">
        <v>428</v>
      </c>
    </row>
    <row r="338" s="2" customFormat="1">
      <c r="A338" s="39"/>
      <c r="B338" s="40"/>
      <c r="C338" s="41"/>
      <c r="D338" s="234" t="s">
        <v>141</v>
      </c>
      <c r="E338" s="41"/>
      <c r="F338" s="235" t="s">
        <v>429</v>
      </c>
      <c r="G338" s="41"/>
      <c r="H338" s="41"/>
      <c r="I338" s="236"/>
      <c r="J338" s="41"/>
      <c r="K338" s="41"/>
      <c r="L338" s="45"/>
      <c r="M338" s="237"/>
      <c r="N338" s="238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7" t="s">
        <v>141</v>
      </c>
      <c r="AU338" s="17" t="s">
        <v>21</v>
      </c>
    </row>
    <row r="339" s="14" customFormat="1">
      <c r="A339" s="14"/>
      <c r="B339" s="249"/>
      <c r="C339" s="250"/>
      <c r="D339" s="234" t="s">
        <v>143</v>
      </c>
      <c r="E339" s="251" t="s">
        <v>1</v>
      </c>
      <c r="F339" s="252" t="s">
        <v>430</v>
      </c>
      <c r="G339" s="250"/>
      <c r="H339" s="253">
        <v>334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143</v>
      </c>
      <c r="AU339" s="259" t="s">
        <v>21</v>
      </c>
      <c r="AV339" s="14" t="s">
        <v>21</v>
      </c>
      <c r="AW339" s="14" t="s">
        <v>38</v>
      </c>
      <c r="AX339" s="14" t="s">
        <v>83</v>
      </c>
      <c r="AY339" s="259" t="s">
        <v>132</v>
      </c>
    </row>
    <row r="340" s="15" customFormat="1">
      <c r="A340" s="15"/>
      <c r="B340" s="260"/>
      <c r="C340" s="261"/>
      <c r="D340" s="234" t="s">
        <v>143</v>
      </c>
      <c r="E340" s="262" t="s">
        <v>1</v>
      </c>
      <c r="F340" s="263" t="s">
        <v>145</v>
      </c>
      <c r="G340" s="261"/>
      <c r="H340" s="264">
        <v>334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0" t="s">
        <v>143</v>
      </c>
      <c r="AU340" s="270" t="s">
        <v>21</v>
      </c>
      <c r="AV340" s="15" t="s">
        <v>139</v>
      </c>
      <c r="AW340" s="15" t="s">
        <v>38</v>
      </c>
      <c r="AX340" s="15" t="s">
        <v>91</v>
      </c>
      <c r="AY340" s="270" t="s">
        <v>132</v>
      </c>
    </row>
    <row r="341" s="2" customFormat="1" ht="24.15" customHeight="1">
      <c r="A341" s="39"/>
      <c r="B341" s="40"/>
      <c r="C341" s="221" t="s">
        <v>431</v>
      </c>
      <c r="D341" s="221" t="s">
        <v>134</v>
      </c>
      <c r="E341" s="222" t="s">
        <v>432</v>
      </c>
      <c r="F341" s="223" t="s">
        <v>433</v>
      </c>
      <c r="G341" s="224" t="s">
        <v>137</v>
      </c>
      <c r="H341" s="225">
        <v>822</v>
      </c>
      <c r="I341" s="226"/>
      <c r="J341" s="227">
        <f>ROUND(I341*H341,2)</f>
        <v>0</v>
      </c>
      <c r="K341" s="223" t="s">
        <v>138</v>
      </c>
      <c r="L341" s="45"/>
      <c r="M341" s="228" t="s">
        <v>1</v>
      </c>
      <c r="N341" s="229" t="s">
        <v>48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139</v>
      </c>
      <c r="AT341" s="232" t="s">
        <v>134</v>
      </c>
      <c r="AU341" s="232" t="s">
        <v>21</v>
      </c>
      <c r="AY341" s="17" t="s">
        <v>132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7" t="s">
        <v>91</v>
      </c>
      <c r="BK341" s="233">
        <f>ROUND(I341*H341,2)</f>
        <v>0</v>
      </c>
      <c r="BL341" s="17" t="s">
        <v>139</v>
      </c>
      <c r="BM341" s="232" t="s">
        <v>434</v>
      </c>
    </row>
    <row r="342" s="2" customFormat="1">
      <c r="A342" s="39"/>
      <c r="B342" s="40"/>
      <c r="C342" s="41"/>
      <c r="D342" s="234" t="s">
        <v>141</v>
      </c>
      <c r="E342" s="41"/>
      <c r="F342" s="235" t="s">
        <v>435</v>
      </c>
      <c r="G342" s="41"/>
      <c r="H342" s="41"/>
      <c r="I342" s="236"/>
      <c r="J342" s="41"/>
      <c r="K342" s="41"/>
      <c r="L342" s="45"/>
      <c r="M342" s="237"/>
      <c r="N342" s="238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7" t="s">
        <v>141</v>
      </c>
      <c r="AU342" s="17" t="s">
        <v>21</v>
      </c>
    </row>
    <row r="343" s="14" customFormat="1">
      <c r="A343" s="14"/>
      <c r="B343" s="249"/>
      <c r="C343" s="250"/>
      <c r="D343" s="234" t="s">
        <v>143</v>
      </c>
      <c r="E343" s="251" t="s">
        <v>1</v>
      </c>
      <c r="F343" s="252" t="s">
        <v>436</v>
      </c>
      <c r="G343" s="250"/>
      <c r="H343" s="253">
        <v>413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143</v>
      </c>
      <c r="AU343" s="259" t="s">
        <v>21</v>
      </c>
      <c r="AV343" s="14" t="s">
        <v>21</v>
      </c>
      <c r="AW343" s="14" t="s">
        <v>38</v>
      </c>
      <c r="AX343" s="14" t="s">
        <v>83</v>
      </c>
      <c r="AY343" s="259" t="s">
        <v>132</v>
      </c>
    </row>
    <row r="344" s="14" customFormat="1">
      <c r="A344" s="14"/>
      <c r="B344" s="249"/>
      <c r="C344" s="250"/>
      <c r="D344" s="234" t="s">
        <v>143</v>
      </c>
      <c r="E344" s="251" t="s">
        <v>1</v>
      </c>
      <c r="F344" s="252" t="s">
        <v>437</v>
      </c>
      <c r="G344" s="250"/>
      <c r="H344" s="253">
        <v>409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143</v>
      </c>
      <c r="AU344" s="259" t="s">
        <v>21</v>
      </c>
      <c r="AV344" s="14" t="s">
        <v>21</v>
      </c>
      <c r="AW344" s="14" t="s">
        <v>38</v>
      </c>
      <c r="AX344" s="14" t="s">
        <v>83</v>
      </c>
      <c r="AY344" s="259" t="s">
        <v>132</v>
      </c>
    </row>
    <row r="345" s="15" customFormat="1">
      <c r="A345" s="15"/>
      <c r="B345" s="260"/>
      <c r="C345" s="261"/>
      <c r="D345" s="234" t="s">
        <v>143</v>
      </c>
      <c r="E345" s="262" t="s">
        <v>1</v>
      </c>
      <c r="F345" s="263" t="s">
        <v>145</v>
      </c>
      <c r="G345" s="261"/>
      <c r="H345" s="264">
        <v>822</v>
      </c>
      <c r="I345" s="265"/>
      <c r="J345" s="261"/>
      <c r="K345" s="261"/>
      <c r="L345" s="266"/>
      <c r="M345" s="267"/>
      <c r="N345" s="268"/>
      <c r="O345" s="268"/>
      <c r="P345" s="268"/>
      <c r="Q345" s="268"/>
      <c r="R345" s="268"/>
      <c r="S345" s="268"/>
      <c r="T345" s="26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0" t="s">
        <v>143</v>
      </c>
      <c r="AU345" s="270" t="s">
        <v>21</v>
      </c>
      <c r="AV345" s="15" t="s">
        <v>139</v>
      </c>
      <c r="AW345" s="15" t="s">
        <v>38</v>
      </c>
      <c r="AX345" s="15" t="s">
        <v>91</v>
      </c>
      <c r="AY345" s="270" t="s">
        <v>132</v>
      </c>
    </row>
    <row r="346" s="2" customFormat="1" ht="33" customHeight="1">
      <c r="A346" s="39"/>
      <c r="B346" s="40"/>
      <c r="C346" s="221" t="s">
        <v>438</v>
      </c>
      <c r="D346" s="221" t="s">
        <v>134</v>
      </c>
      <c r="E346" s="222" t="s">
        <v>439</v>
      </c>
      <c r="F346" s="223" t="s">
        <v>440</v>
      </c>
      <c r="G346" s="224" t="s">
        <v>137</v>
      </c>
      <c r="H346" s="225">
        <v>407</v>
      </c>
      <c r="I346" s="226"/>
      <c r="J346" s="227">
        <f>ROUND(I346*H346,2)</f>
        <v>0</v>
      </c>
      <c r="K346" s="223" t="s">
        <v>138</v>
      </c>
      <c r="L346" s="45"/>
      <c r="M346" s="228" t="s">
        <v>1</v>
      </c>
      <c r="N346" s="229" t="s">
        <v>48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139</v>
      </c>
      <c r="AT346" s="232" t="s">
        <v>134</v>
      </c>
      <c r="AU346" s="232" t="s">
        <v>21</v>
      </c>
      <c r="AY346" s="17" t="s">
        <v>132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7" t="s">
        <v>91</v>
      </c>
      <c r="BK346" s="233">
        <f>ROUND(I346*H346,2)</f>
        <v>0</v>
      </c>
      <c r="BL346" s="17" t="s">
        <v>139</v>
      </c>
      <c r="BM346" s="232" t="s">
        <v>441</v>
      </c>
    </row>
    <row r="347" s="2" customFormat="1">
      <c r="A347" s="39"/>
      <c r="B347" s="40"/>
      <c r="C347" s="41"/>
      <c r="D347" s="234" t="s">
        <v>141</v>
      </c>
      <c r="E347" s="41"/>
      <c r="F347" s="235" t="s">
        <v>442</v>
      </c>
      <c r="G347" s="41"/>
      <c r="H347" s="41"/>
      <c r="I347" s="236"/>
      <c r="J347" s="41"/>
      <c r="K347" s="41"/>
      <c r="L347" s="45"/>
      <c r="M347" s="237"/>
      <c r="N347" s="238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7" t="s">
        <v>141</v>
      </c>
      <c r="AU347" s="17" t="s">
        <v>21</v>
      </c>
    </row>
    <row r="348" s="14" customFormat="1">
      <c r="A348" s="14"/>
      <c r="B348" s="249"/>
      <c r="C348" s="250"/>
      <c r="D348" s="234" t="s">
        <v>143</v>
      </c>
      <c r="E348" s="251" t="s">
        <v>1</v>
      </c>
      <c r="F348" s="252" t="s">
        <v>443</v>
      </c>
      <c r="G348" s="250"/>
      <c r="H348" s="253">
        <v>407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143</v>
      </c>
      <c r="AU348" s="259" t="s">
        <v>21</v>
      </c>
      <c r="AV348" s="14" t="s">
        <v>21</v>
      </c>
      <c r="AW348" s="14" t="s">
        <v>38</v>
      </c>
      <c r="AX348" s="14" t="s">
        <v>83</v>
      </c>
      <c r="AY348" s="259" t="s">
        <v>132</v>
      </c>
    </row>
    <row r="349" s="15" customFormat="1">
      <c r="A349" s="15"/>
      <c r="B349" s="260"/>
      <c r="C349" s="261"/>
      <c r="D349" s="234" t="s">
        <v>143</v>
      </c>
      <c r="E349" s="262" t="s">
        <v>1</v>
      </c>
      <c r="F349" s="263" t="s">
        <v>145</v>
      </c>
      <c r="G349" s="261"/>
      <c r="H349" s="264">
        <v>407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143</v>
      </c>
      <c r="AU349" s="270" t="s">
        <v>21</v>
      </c>
      <c r="AV349" s="15" t="s">
        <v>139</v>
      </c>
      <c r="AW349" s="15" t="s">
        <v>38</v>
      </c>
      <c r="AX349" s="15" t="s">
        <v>91</v>
      </c>
      <c r="AY349" s="270" t="s">
        <v>132</v>
      </c>
    </row>
    <row r="350" s="2" customFormat="1" ht="24.15" customHeight="1">
      <c r="A350" s="39"/>
      <c r="B350" s="40"/>
      <c r="C350" s="221" t="s">
        <v>444</v>
      </c>
      <c r="D350" s="221" t="s">
        <v>134</v>
      </c>
      <c r="E350" s="222" t="s">
        <v>445</v>
      </c>
      <c r="F350" s="223" t="s">
        <v>446</v>
      </c>
      <c r="G350" s="224" t="s">
        <v>137</v>
      </c>
      <c r="H350" s="225">
        <v>411</v>
      </c>
      <c r="I350" s="226"/>
      <c r="J350" s="227">
        <f>ROUND(I350*H350,2)</f>
        <v>0</v>
      </c>
      <c r="K350" s="223" t="s">
        <v>138</v>
      </c>
      <c r="L350" s="45"/>
      <c r="M350" s="228" t="s">
        <v>1</v>
      </c>
      <c r="N350" s="229" t="s">
        <v>48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139</v>
      </c>
      <c r="AT350" s="232" t="s">
        <v>134</v>
      </c>
      <c r="AU350" s="232" t="s">
        <v>21</v>
      </c>
      <c r="AY350" s="17" t="s">
        <v>132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7" t="s">
        <v>91</v>
      </c>
      <c r="BK350" s="233">
        <f>ROUND(I350*H350,2)</f>
        <v>0</v>
      </c>
      <c r="BL350" s="17" t="s">
        <v>139</v>
      </c>
      <c r="BM350" s="232" t="s">
        <v>447</v>
      </c>
    </row>
    <row r="351" s="2" customFormat="1">
      <c r="A351" s="39"/>
      <c r="B351" s="40"/>
      <c r="C351" s="41"/>
      <c r="D351" s="234" t="s">
        <v>141</v>
      </c>
      <c r="E351" s="41"/>
      <c r="F351" s="235" t="s">
        <v>448</v>
      </c>
      <c r="G351" s="41"/>
      <c r="H351" s="41"/>
      <c r="I351" s="236"/>
      <c r="J351" s="41"/>
      <c r="K351" s="41"/>
      <c r="L351" s="45"/>
      <c r="M351" s="237"/>
      <c r="N351" s="238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7" t="s">
        <v>141</v>
      </c>
      <c r="AU351" s="17" t="s">
        <v>21</v>
      </c>
    </row>
    <row r="352" s="14" customFormat="1">
      <c r="A352" s="14"/>
      <c r="B352" s="249"/>
      <c r="C352" s="250"/>
      <c r="D352" s="234" t="s">
        <v>143</v>
      </c>
      <c r="E352" s="251" t="s">
        <v>1</v>
      </c>
      <c r="F352" s="252" t="s">
        <v>449</v>
      </c>
      <c r="G352" s="250"/>
      <c r="H352" s="253">
        <v>411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143</v>
      </c>
      <c r="AU352" s="259" t="s">
        <v>21</v>
      </c>
      <c r="AV352" s="14" t="s">
        <v>21</v>
      </c>
      <c r="AW352" s="14" t="s">
        <v>38</v>
      </c>
      <c r="AX352" s="14" t="s">
        <v>83</v>
      </c>
      <c r="AY352" s="259" t="s">
        <v>132</v>
      </c>
    </row>
    <row r="353" s="15" customFormat="1">
      <c r="A353" s="15"/>
      <c r="B353" s="260"/>
      <c r="C353" s="261"/>
      <c r="D353" s="234" t="s">
        <v>143</v>
      </c>
      <c r="E353" s="262" t="s">
        <v>1</v>
      </c>
      <c r="F353" s="263" t="s">
        <v>145</v>
      </c>
      <c r="G353" s="261"/>
      <c r="H353" s="264">
        <v>411</v>
      </c>
      <c r="I353" s="265"/>
      <c r="J353" s="261"/>
      <c r="K353" s="261"/>
      <c r="L353" s="266"/>
      <c r="M353" s="267"/>
      <c r="N353" s="268"/>
      <c r="O353" s="268"/>
      <c r="P353" s="268"/>
      <c r="Q353" s="268"/>
      <c r="R353" s="268"/>
      <c r="S353" s="268"/>
      <c r="T353" s="26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0" t="s">
        <v>143</v>
      </c>
      <c r="AU353" s="270" t="s">
        <v>21</v>
      </c>
      <c r="AV353" s="15" t="s">
        <v>139</v>
      </c>
      <c r="AW353" s="15" t="s">
        <v>38</v>
      </c>
      <c r="AX353" s="15" t="s">
        <v>91</v>
      </c>
      <c r="AY353" s="270" t="s">
        <v>132</v>
      </c>
    </row>
    <row r="354" s="2" customFormat="1" ht="24.15" customHeight="1">
      <c r="A354" s="39"/>
      <c r="B354" s="40"/>
      <c r="C354" s="221" t="s">
        <v>450</v>
      </c>
      <c r="D354" s="221" t="s">
        <v>134</v>
      </c>
      <c r="E354" s="222" t="s">
        <v>451</v>
      </c>
      <c r="F354" s="223" t="s">
        <v>452</v>
      </c>
      <c r="G354" s="224" t="s">
        <v>137</v>
      </c>
      <c r="H354" s="225">
        <v>19</v>
      </c>
      <c r="I354" s="226"/>
      <c r="J354" s="227">
        <f>ROUND(I354*H354,2)</f>
        <v>0</v>
      </c>
      <c r="K354" s="223" t="s">
        <v>138</v>
      </c>
      <c r="L354" s="45"/>
      <c r="M354" s="228" t="s">
        <v>1</v>
      </c>
      <c r="N354" s="229" t="s">
        <v>48</v>
      </c>
      <c r="O354" s="92"/>
      <c r="P354" s="230">
        <f>O354*H354</f>
        <v>0</v>
      </c>
      <c r="Q354" s="230">
        <v>0.084250000000000005</v>
      </c>
      <c r="R354" s="230">
        <f>Q354*H354</f>
        <v>1.6007500000000001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139</v>
      </c>
      <c r="AT354" s="232" t="s">
        <v>134</v>
      </c>
      <c r="AU354" s="232" t="s">
        <v>21</v>
      </c>
      <c r="AY354" s="17" t="s">
        <v>132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7" t="s">
        <v>91</v>
      </c>
      <c r="BK354" s="233">
        <f>ROUND(I354*H354,2)</f>
        <v>0</v>
      </c>
      <c r="BL354" s="17" t="s">
        <v>139</v>
      </c>
      <c r="BM354" s="232" t="s">
        <v>453</v>
      </c>
    </row>
    <row r="355" s="2" customFormat="1">
      <c r="A355" s="39"/>
      <c r="B355" s="40"/>
      <c r="C355" s="41"/>
      <c r="D355" s="234" t="s">
        <v>141</v>
      </c>
      <c r="E355" s="41"/>
      <c r="F355" s="235" t="s">
        <v>454</v>
      </c>
      <c r="G355" s="41"/>
      <c r="H355" s="41"/>
      <c r="I355" s="236"/>
      <c r="J355" s="41"/>
      <c r="K355" s="41"/>
      <c r="L355" s="45"/>
      <c r="M355" s="237"/>
      <c r="N355" s="238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7" t="s">
        <v>141</v>
      </c>
      <c r="AU355" s="17" t="s">
        <v>21</v>
      </c>
    </row>
    <row r="356" s="13" customFormat="1">
      <c r="A356" s="13"/>
      <c r="B356" s="239"/>
      <c r="C356" s="240"/>
      <c r="D356" s="234" t="s">
        <v>143</v>
      </c>
      <c r="E356" s="241" t="s">
        <v>1</v>
      </c>
      <c r="F356" s="242" t="s">
        <v>455</v>
      </c>
      <c r="G356" s="240"/>
      <c r="H356" s="241" t="s">
        <v>1</v>
      </c>
      <c r="I356" s="243"/>
      <c r="J356" s="240"/>
      <c r="K356" s="240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143</v>
      </c>
      <c r="AU356" s="248" t="s">
        <v>21</v>
      </c>
      <c r="AV356" s="13" t="s">
        <v>91</v>
      </c>
      <c r="AW356" s="13" t="s">
        <v>38</v>
      </c>
      <c r="AX356" s="13" t="s">
        <v>83</v>
      </c>
      <c r="AY356" s="248" t="s">
        <v>132</v>
      </c>
    </row>
    <row r="357" s="14" customFormat="1">
      <c r="A357" s="14"/>
      <c r="B357" s="249"/>
      <c r="C357" s="250"/>
      <c r="D357" s="234" t="s">
        <v>143</v>
      </c>
      <c r="E357" s="251" t="s">
        <v>1</v>
      </c>
      <c r="F357" s="252" t="s">
        <v>182</v>
      </c>
      <c r="G357" s="250"/>
      <c r="H357" s="253">
        <v>8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143</v>
      </c>
      <c r="AU357" s="259" t="s">
        <v>21</v>
      </c>
      <c r="AV357" s="14" t="s">
        <v>21</v>
      </c>
      <c r="AW357" s="14" t="s">
        <v>38</v>
      </c>
      <c r="AX357" s="14" t="s">
        <v>83</v>
      </c>
      <c r="AY357" s="259" t="s">
        <v>132</v>
      </c>
    </row>
    <row r="358" s="13" customFormat="1">
      <c r="A358" s="13"/>
      <c r="B358" s="239"/>
      <c r="C358" s="240"/>
      <c r="D358" s="234" t="s">
        <v>143</v>
      </c>
      <c r="E358" s="241" t="s">
        <v>1</v>
      </c>
      <c r="F358" s="242" t="s">
        <v>456</v>
      </c>
      <c r="G358" s="240"/>
      <c r="H358" s="241" t="s">
        <v>1</v>
      </c>
      <c r="I358" s="243"/>
      <c r="J358" s="240"/>
      <c r="K358" s="240"/>
      <c r="L358" s="244"/>
      <c r="M358" s="245"/>
      <c r="N358" s="246"/>
      <c r="O358" s="246"/>
      <c r="P358" s="246"/>
      <c r="Q358" s="246"/>
      <c r="R358" s="246"/>
      <c r="S358" s="246"/>
      <c r="T358" s="24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8" t="s">
        <v>143</v>
      </c>
      <c r="AU358" s="248" t="s">
        <v>21</v>
      </c>
      <c r="AV358" s="13" t="s">
        <v>91</v>
      </c>
      <c r="AW358" s="13" t="s">
        <v>38</v>
      </c>
      <c r="AX358" s="13" t="s">
        <v>83</v>
      </c>
      <c r="AY358" s="248" t="s">
        <v>132</v>
      </c>
    </row>
    <row r="359" s="14" customFormat="1">
      <c r="A359" s="14"/>
      <c r="B359" s="249"/>
      <c r="C359" s="250"/>
      <c r="D359" s="234" t="s">
        <v>143</v>
      </c>
      <c r="E359" s="251" t="s">
        <v>1</v>
      </c>
      <c r="F359" s="252" t="s">
        <v>200</v>
      </c>
      <c r="G359" s="250"/>
      <c r="H359" s="253">
        <v>11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143</v>
      </c>
      <c r="AU359" s="259" t="s">
        <v>21</v>
      </c>
      <c r="AV359" s="14" t="s">
        <v>21</v>
      </c>
      <c r="AW359" s="14" t="s">
        <v>38</v>
      </c>
      <c r="AX359" s="14" t="s">
        <v>83</v>
      </c>
      <c r="AY359" s="259" t="s">
        <v>132</v>
      </c>
    </row>
    <row r="360" s="15" customFormat="1">
      <c r="A360" s="15"/>
      <c r="B360" s="260"/>
      <c r="C360" s="261"/>
      <c r="D360" s="234" t="s">
        <v>143</v>
      </c>
      <c r="E360" s="262" t="s">
        <v>1</v>
      </c>
      <c r="F360" s="263" t="s">
        <v>145</v>
      </c>
      <c r="G360" s="261"/>
      <c r="H360" s="264">
        <v>19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143</v>
      </c>
      <c r="AU360" s="270" t="s">
        <v>21</v>
      </c>
      <c r="AV360" s="15" t="s">
        <v>139</v>
      </c>
      <c r="AW360" s="15" t="s">
        <v>38</v>
      </c>
      <c r="AX360" s="15" t="s">
        <v>91</v>
      </c>
      <c r="AY360" s="270" t="s">
        <v>132</v>
      </c>
    </row>
    <row r="361" s="2" customFormat="1" ht="24.15" customHeight="1">
      <c r="A361" s="39"/>
      <c r="B361" s="40"/>
      <c r="C361" s="271" t="s">
        <v>255</v>
      </c>
      <c r="D361" s="271" t="s">
        <v>285</v>
      </c>
      <c r="E361" s="272" t="s">
        <v>457</v>
      </c>
      <c r="F361" s="273" t="s">
        <v>458</v>
      </c>
      <c r="G361" s="274" t="s">
        <v>137</v>
      </c>
      <c r="H361" s="275">
        <v>8.1600000000000001</v>
      </c>
      <c r="I361" s="276"/>
      <c r="J361" s="277">
        <f>ROUND(I361*H361,2)</f>
        <v>0</v>
      </c>
      <c r="K361" s="273" t="s">
        <v>138</v>
      </c>
      <c r="L361" s="278"/>
      <c r="M361" s="279" t="s">
        <v>1</v>
      </c>
      <c r="N361" s="280" t="s">
        <v>48</v>
      </c>
      <c r="O361" s="92"/>
      <c r="P361" s="230">
        <f>O361*H361</f>
        <v>0</v>
      </c>
      <c r="Q361" s="230">
        <v>0.13</v>
      </c>
      <c r="R361" s="230">
        <f>Q361*H361</f>
        <v>1.0608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182</v>
      </c>
      <c r="AT361" s="232" t="s">
        <v>285</v>
      </c>
      <c r="AU361" s="232" t="s">
        <v>21</v>
      </c>
      <c r="AY361" s="17" t="s">
        <v>132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7" t="s">
        <v>91</v>
      </c>
      <c r="BK361" s="233">
        <f>ROUND(I361*H361,2)</f>
        <v>0</v>
      </c>
      <c r="BL361" s="17" t="s">
        <v>139</v>
      </c>
      <c r="BM361" s="232" t="s">
        <v>459</v>
      </c>
    </row>
    <row r="362" s="2" customFormat="1">
      <c r="A362" s="39"/>
      <c r="B362" s="40"/>
      <c r="C362" s="41"/>
      <c r="D362" s="234" t="s">
        <v>141</v>
      </c>
      <c r="E362" s="41"/>
      <c r="F362" s="235" t="s">
        <v>458</v>
      </c>
      <c r="G362" s="41"/>
      <c r="H362" s="41"/>
      <c r="I362" s="236"/>
      <c r="J362" s="41"/>
      <c r="K362" s="41"/>
      <c r="L362" s="45"/>
      <c r="M362" s="237"/>
      <c r="N362" s="238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7" t="s">
        <v>141</v>
      </c>
      <c r="AU362" s="17" t="s">
        <v>21</v>
      </c>
    </row>
    <row r="363" s="14" customFormat="1">
      <c r="A363" s="14"/>
      <c r="B363" s="249"/>
      <c r="C363" s="250"/>
      <c r="D363" s="234" t="s">
        <v>143</v>
      </c>
      <c r="E363" s="251" t="s">
        <v>1</v>
      </c>
      <c r="F363" s="252" t="s">
        <v>460</v>
      </c>
      <c r="G363" s="250"/>
      <c r="H363" s="253">
        <v>8.1600000000000001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143</v>
      </c>
      <c r="AU363" s="259" t="s">
        <v>21</v>
      </c>
      <c r="AV363" s="14" t="s">
        <v>21</v>
      </c>
      <c r="AW363" s="14" t="s">
        <v>38</v>
      </c>
      <c r="AX363" s="14" t="s">
        <v>83</v>
      </c>
      <c r="AY363" s="259" t="s">
        <v>132</v>
      </c>
    </row>
    <row r="364" s="15" customFormat="1">
      <c r="A364" s="15"/>
      <c r="B364" s="260"/>
      <c r="C364" s="261"/>
      <c r="D364" s="234" t="s">
        <v>143</v>
      </c>
      <c r="E364" s="262" t="s">
        <v>1</v>
      </c>
      <c r="F364" s="263" t="s">
        <v>145</v>
      </c>
      <c r="G364" s="261"/>
      <c r="H364" s="264">
        <v>8.1600000000000001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143</v>
      </c>
      <c r="AU364" s="270" t="s">
        <v>21</v>
      </c>
      <c r="AV364" s="15" t="s">
        <v>139</v>
      </c>
      <c r="AW364" s="15" t="s">
        <v>38</v>
      </c>
      <c r="AX364" s="15" t="s">
        <v>91</v>
      </c>
      <c r="AY364" s="270" t="s">
        <v>132</v>
      </c>
    </row>
    <row r="365" s="2" customFormat="1" ht="24.15" customHeight="1">
      <c r="A365" s="39"/>
      <c r="B365" s="40"/>
      <c r="C365" s="271" t="s">
        <v>461</v>
      </c>
      <c r="D365" s="271" t="s">
        <v>285</v>
      </c>
      <c r="E365" s="272" t="s">
        <v>462</v>
      </c>
      <c r="F365" s="273" t="s">
        <v>463</v>
      </c>
      <c r="G365" s="274" t="s">
        <v>137</v>
      </c>
      <c r="H365" s="275">
        <v>11.220000000000001</v>
      </c>
      <c r="I365" s="276"/>
      <c r="J365" s="277">
        <f>ROUND(I365*H365,2)</f>
        <v>0</v>
      </c>
      <c r="K365" s="273" t="s">
        <v>138</v>
      </c>
      <c r="L365" s="278"/>
      <c r="M365" s="279" t="s">
        <v>1</v>
      </c>
      <c r="N365" s="280" t="s">
        <v>48</v>
      </c>
      <c r="O365" s="92"/>
      <c r="P365" s="230">
        <f>O365*H365</f>
        <v>0</v>
      </c>
      <c r="Q365" s="230">
        <v>0.123</v>
      </c>
      <c r="R365" s="230">
        <f>Q365*H365</f>
        <v>1.3800600000000001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182</v>
      </c>
      <c r="AT365" s="232" t="s">
        <v>285</v>
      </c>
      <c r="AU365" s="232" t="s">
        <v>21</v>
      </c>
      <c r="AY365" s="17" t="s">
        <v>132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7" t="s">
        <v>91</v>
      </c>
      <c r="BK365" s="233">
        <f>ROUND(I365*H365,2)</f>
        <v>0</v>
      </c>
      <c r="BL365" s="17" t="s">
        <v>139</v>
      </c>
      <c r="BM365" s="232" t="s">
        <v>464</v>
      </c>
    </row>
    <row r="366" s="2" customFormat="1">
      <c r="A366" s="39"/>
      <c r="B366" s="40"/>
      <c r="C366" s="41"/>
      <c r="D366" s="234" t="s">
        <v>141</v>
      </c>
      <c r="E366" s="41"/>
      <c r="F366" s="235" t="s">
        <v>463</v>
      </c>
      <c r="G366" s="41"/>
      <c r="H366" s="41"/>
      <c r="I366" s="236"/>
      <c r="J366" s="41"/>
      <c r="K366" s="41"/>
      <c r="L366" s="45"/>
      <c r="M366" s="237"/>
      <c r="N366" s="23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7" t="s">
        <v>141</v>
      </c>
      <c r="AU366" s="17" t="s">
        <v>21</v>
      </c>
    </row>
    <row r="367" s="14" customFormat="1">
      <c r="A367" s="14"/>
      <c r="B367" s="249"/>
      <c r="C367" s="250"/>
      <c r="D367" s="234" t="s">
        <v>143</v>
      </c>
      <c r="E367" s="251" t="s">
        <v>1</v>
      </c>
      <c r="F367" s="252" t="s">
        <v>465</v>
      </c>
      <c r="G367" s="250"/>
      <c r="H367" s="253">
        <v>11.220000000000001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143</v>
      </c>
      <c r="AU367" s="259" t="s">
        <v>21</v>
      </c>
      <c r="AV367" s="14" t="s">
        <v>21</v>
      </c>
      <c r="AW367" s="14" t="s">
        <v>38</v>
      </c>
      <c r="AX367" s="14" t="s">
        <v>83</v>
      </c>
      <c r="AY367" s="259" t="s">
        <v>132</v>
      </c>
    </row>
    <row r="368" s="15" customFormat="1">
      <c r="A368" s="15"/>
      <c r="B368" s="260"/>
      <c r="C368" s="261"/>
      <c r="D368" s="234" t="s">
        <v>143</v>
      </c>
      <c r="E368" s="262" t="s">
        <v>1</v>
      </c>
      <c r="F368" s="263" t="s">
        <v>145</v>
      </c>
      <c r="G368" s="261"/>
      <c r="H368" s="264">
        <v>11.220000000000001</v>
      </c>
      <c r="I368" s="265"/>
      <c r="J368" s="261"/>
      <c r="K368" s="261"/>
      <c r="L368" s="266"/>
      <c r="M368" s="267"/>
      <c r="N368" s="268"/>
      <c r="O368" s="268"/>
      <c r="P368" s="268"/>
      <c r="Q368" s="268"/>
      <c r="R368" s="268"/>
      <c r="S368" s="268"/>
      <c r="T368" s="26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0" t="s">
        <v>143</v>
      </c>
      <c r="AU368" s="270" t="s">
        <v>21</v>
      </c>
      <c r="AV368" s="15" t="s">
        <v>139</v>
      </c>
      <c r="AW368" s="15" t="s">
        <v>38</v>
      </c>
      <c r="AX368" s="15" t="s">
        <v>91</v>
      </c>
      <c r="AY368" s="270" t="s">
        <v>132</v>
      </c>
    </row>
    <row r="369" s="2" customFormat="1" ht="24.15" customHeight="1">
      <c r="A369" s="39"/>
      <c r="B369" s="40"/>
      <c r="C369" s="221" t="s">
        <v>466</v>
      </c>
      <c r="D369" s="221" t="s">
        <v>134</v>
      </c>
      <c r="E369" s="222" t="s">
        <v>467</v>
      </c>
      <c r="F369" s="223" t="s">
        <v>468</v>
      </c>
      <c r="G369" s="224" t="s">
        <v>137</v>
      </c>
      <c r="H369" s="225">
        <v>170</v>
      </c>
      <c r="I369" s="226"/>
      <c r="J369" s="227">
        <f>ROUND(I369*H369,2)</f>
        <v>0</v>
      </c>
      <c r="K369" s="223" t="s">
        <v>138</v>
      </c>
      <c r="L369" s="45"/>
      <c r="M369" s="228" t="s">
        <v>1</v>
      </c>
      <c r="N369" s="229" t="s">
        <v>48</v>
      </c>
      <c r="O369" s="92"/>
      <c r="P369" s="230">
        <f>O369*H369</f>
        <v>0</v>
      </c>
      <c r="Q369" s="230">
        <v>0.084250000000000005</v>
      </c>
      <c r="R369" s="230">
        <f>Q369*H369</f>
        <v>14.322500000000002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139</v>
      </c>
      <c r="AT369" s="232" t="s">
        <v>134</v>
      </c>
      <c r="AU369" s="232" t="s">
        <v>21</v>
      </c>
      <c r="AY369" s="17" t="s">
        <v>132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7" t="s">
        <v>91</v>
      </c>
      <c r="BK369" s="233">
        <f>ROUND(I369*H369,2)</f>
        <v>0</v>
      </c>
      <c r="BL369" s="17" t="s">
        <v>139</v>
      </c>
      <c r="BM369" s="232" t="s">
        <v>469</v>
      </c>
    </row>
    <row r="370" s="2" customFormat="1">
      <c r="A370" s="39"/>
      <c r="B370" s="40"/>
      <c r="C370" s="41"/>
      <c r="D370" s="234" t="s">
        <v>141</v>
      </c>
      <c r="E370" s="41"/>
      <c r="F370" s="235" t="s">
        <v>470</v>
      </c>
      <c r="G370" s="41"/>
      <c r="H370" s="41"/>
      <c r="I370" s="236"/>
      <c r="J370" s="41"/>
      <c r="K370" s="41"/>
      <c r="L370" s="45"/>
      <c r="M370" s="237"/>
      <c r="N370" s="238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7" t="s">
        <v>141</v>
      </c>
      <c r="AU370" s="17" t="s">
        <v>21</v>
      </c>
    </row>
    <row r="371" s="14" customFormat="1">
      <c r="A371" s="14"/>
      <c r="B371" s="249"/>
      <c r="C371" s="250"/>
      <c r="D371" s="234" t="s">
        <v>143</v>
      </c>
      <c r="E371" s="251" t="s">
        <v>1</v>
      </c>
      <c r="F371" s="252" t="s">
        <v>471</v>
      </c>
      <c r="G371" s="250"/>
      <c r="H371" s="253">
        <v>159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143</v>
      </c>
      <c r="AU371" s="259" t="s">
        <v>21</v>
      </c>
      <c r="AV371" s="14" t="s">
        <v>21</v>
      </c>
      <c r="AW371" s="14" t="s">
        <v>38</v>
      </c>
      <c r="AX371" s="14" t="s">
        <v>83</v>
      </c>
      <c r="AY371" s="259" t="s">
        <v>132</v>
      </c>
    </row>
    <row r="372" s="13" customFormat="1">
      <c r="A372" s="13"/>
      <c r="B372" s="239"/>
      <c r="C372" s="240"/>
      <c r="D372" s="234" t="s">
        <v>143</v>
      </c>
      <c r="E372" s="241" t="s">
        <v>1</v>
      </c>
      <c r="F372" s="242" t="s">
        <v>472</v>
      </c>
      <c r="G372" s="240"/>
      <c r="H372" s="241" t="s">
        <v>1</v>
      </c>
      <c r="I372" s="243"/>
      <c r="J372" s="240"/>
      <c r="K372" s="240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143</v>
      </c>
      <c r="AU372" s="248" t="s">
        <v>21</v>
      </c>
      <c r="AV372" s="13" t="s">
        <v>91</v>
      </c>
      <c r="AW372" s="13" t="s">
        <v>38</v>
      </c>
      <c r="AX372" s="13" t="s">
        <v>83</v>
      </c>
      <c r="AY372" s="248" t="s">
        <v>132</v>
      </c>
    </row>
    <row r="373" s="14" customFormat="1">
      <c r="A373" s="14"/>
      <c r="B373" s="249"/>
      <c r="C373" s="250"/>
      <c r="D373" s="234" t="s">
        <v>143</v>
      </c>
      <c r="E373" s="251" t="s">
        <v>1</v>
      </c>
      <c r="F373" s="252" t="s">
        <v>200</v>
      </c>
      <c r="G373" s="250"/>
      <c r="H373" s="253">
        <v>11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143</v>
      </c>
      <c r="AU373" s="259" t="s">
        <v>21</v>
      </c>
      <c r="AV373" s="14" t="s">
        <v>21</v>
      </c>
      <c r="AW373" s="14" t="s">
        <v>38</v>
      </c>
      <c r="AX373" s="14" t="s">
        <v>83</v>
      </c>
      <c r="AY373" s="259" t="s">
        <v>132</v>
      </c>
    </row>
    <row r="374" s="15" customFormat="1">
      <c r="A374" s="15"/>
      <c r="B374" s="260"/>
      <c r="C374" s="261"/>
      <c r="D374" s="234" t="s">
        <v>143</v>
      </c>
      <c r="E374" s="262" t="s">
        <v>1</v>
      </c>
      <c r="F374" s="263" t="s">
        <v>145</v>
      </c>
      <c r="G374" s="261"/>
      <c r="H374" s="264">
        <v>170</v>
      </c>
      <c r="I374" s="265"/>
      <c r="J374" s="261"/>
      <c r="K374" s="261"/>
      <c r="L374" s="266"/>
      <c r="M374" s="267"/>
      <c r="N374" s="268"/>
      <c r="O374" s="268"/>
      <c r="P374" s="268"/>
      <c r="Q374" s="268"/>
      <c r="R374" s="268"/>
      <c r="S374" s="268"/>
      <c r="T374" s="26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0" t="s">
        <v>143</v>
      </c>
      <c r="AU374" s="270" t="s">
        <v>21</v>
      </c>
      <c r="AV374" s="15" t="s">
        <v>139</v>
      </c>
      <c r="AW374" s="15" t="s">
        <v>38</v>
      </c>
      <c r="AX374" s="15" t="s">
        <v>91</v>
      </c>
      <c r="AY374" s="270" t="s">
        <v>132</v>
      </c>
    </row>
    <row r="375" s="2" customFormat="1" ht="16.5" customHeight="1">
      <c r="A375" s="39"/>
      <c r="B375" s="40"/>
      <c r="C375" s="271" t="s">
        <v>473</v>
      </c>
      <c r="D375" s="271" t="s">
        <v>285</v>
      </c>
      <c r="E375" s="272" t="s">
        <v>474</v>
      </c>
      <c r="F375" s="273" t="s">
        <v>475</v>
      </c>
      <c r="G375" s="274" t="s">
        <v>137</v>
      </c>
      <c r="H375" s="275">
        <v>165.42400000000001</v>
      </c>
      <c r="I375" s="276"/>
      <c r="J375" s="277">
        <f>ROUND(I375*H375,2)</f>
        <v>0</v>
      </c>
      <c r="K375" s="273" t="s">
        <v>138</v>
      </c>
      <c r="L375" s="278"/>
      <c r="M375" s="279" t="s">
        <v>1</v>
      </c>
      <c r="N375" s="280" t="s">
        <v>48</v>
      </c>
      <c r="O375" s="92"/>
      <c r="P375" s="230">
        <f>O375*H375</f>
        <v>0</v>
      </c>
      <c r="Q375" s="230">
        <v>0.113</v>
      </c>
      <c r="R375" s="230">
        <f>Q375*H375</f>
        <v>18.692912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182</v>
      </c>
      <c r="AT375" s="232" t="s">
        <v>285</v>
      </c>
      <c r="AU375" s="232" t="s">
        <v>21</v>
      </c>
      <c r="AY375" s="17" t="s">
        <v>132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7" t="s">
        <v>91</v>
      </c>
      <c r="BK375" s="233">
        <f>ROUND(I375*H375,2)</f>
        <v>0</v>
      </c>
      <c r="BL375" s="17" t="s">
        <v>139</v>
      </c>
      <c r="BM375" s="232" t="s">
        <v>476</v>
      </c>
    </row>
    <row r="376" s="2" customFormat="1">
      <c r="A376" s="39"/>
      <c r="B376" s="40"/>
      <c r="C376" s="41"/>
      <c r="D376" s="234" t="s">
        <v>141</v>
      </c>
      <c r="E376" s="41"/>
      <c r="F376" s="235" t="s">
        <v>475</v>
      </c>
      <c r="G376" s="41"/>
      <c r="H376" s="41"/>
      <c r="I376" s="236"/>
      <c r="J376" s="41"/>
      <c r="K376" s="41"/>
      <c r="L376" s="45"/>
      <c r="M376" s="237"/>
      <c r="N376" s="238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7" t="s">
        <v>141</v>
      </c>
      <c r="AU376" s="17" t="s">
        <v>21</v>
      </c>
    </row>
    <row r="377" s="14" customFormat="1">
      <c r="A377" s="14"/>
      <c r="B377" s="249"/>
      <c r="C377" s="250"/>
      <c r="D377" s="234" t="s">
        <v>143</v>
      </c>
      <c r="E377" s="251" t="s">
        <v>1</v>
      </c>
      <c r="F377" s="252" t="s">
        <v>477</v>
      </c>
      <c r="G377" s="250"/>
      <c r="H377" s="253">
        <v>162.18000000000001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143</v>
      </c>
      <c r="AU377" s="259" t="s">
        <v>21</v>
      </c>
      <c r="AV377" s="14" t="s">
        <v>21</v>
      </c>
      <c r="AW377" s="14" t="s">
        <v>38</v>
      </c>
      <c r="AX377" s="14" t="s">
        <v>83</v>
      </c>
      <c r="AY377" s="259" t="s">
        <v>132</v>
      </c>
    </row>
    <row r="378" s="15" customFormat="1">
      <c r="A378" s="15"/>
      <c r="B378" s="260"/>
      <c r="C378" s="261"/>
      <c r="D378" s="234" t="s">
        <v>143</v>
      </c>
      <c r="E378" s="262" t="s">
        <v>1</v>
      </c>
      <c r="F378" s="263" t="s">
        <v>145</v>
      </c>
      <c r="G378" s="261"/>
      <c r="H378" s="264">
        <v>162.18000000000001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143</v>
      </c>
      <c r="AU378" s="270" t="s">
        <v>21</v>
      </c>
      <c r="AV378" s="15" t="s">
        <v>139</v>
      </c>
      <c r="AW378" s="15" t="s">
        <v>38</v>
      </c>
      <c r="AX378" s="15" t="s">
        <v>91</v>
      </c>
      <c r="AY378" s="270" t="s">
        <v>132</v>
      </c>
    </row>
    <row r="379" s="14" customFormat="1">
      <c r="A379" s="14"/>
      <c r="B379" s="249"/>
      <c r="C379" s="250"/>
      <c r="D379" s="234" t="s">
        <v>143</v>
      </c>
      <c r="E379" s="250"/>
      <c r="F379" s="252" t="s">
        <v>478</v>
      </c>
      <c r="G379" s="250"/>
      <c r="H379" s="253">
        <v>165.42400000000001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9" t="s">
        <v>143</v>
      </c>
      <c r="AU379" s="259" t="s">
        <v>21</v>
      </c>
      <c r="AV379" s="14" t="s">
        <v>21</v>
      </c>
      <c r="AW379" s="14" t="s">
        <v>4</v>
      </c>
      <c r="AX379" s="14" t="s">
        <v>91</v>
      </c>
      <c r="AY379" s="259" t="s">
        <v>132</v>
      </c>
    </row>
    <row r="380" s="2" customFormat="1" ht="24.15" customHeight="1">
      <c r="A380" s="39"/>
      <c r="B380" s="40"/>
      <c r="C380" s="221" t="s">
        <v>479</v>
      </c>
      <c r="D380" s="221" t="s">
        <v>134</v>
      </c>
      <c r="E380" s="222" t="s">
        <v>480</v>
      </c>
      <c r="F380" s="223" t="s">
        <v>481</v>
      </c>
      <c r="G380" s="224" t="s">
        <v>196</v>
      </c>
      <c r="H380" s="225">
        <v>114</v>
      </c>
      <c r="I380" s="226"/>
      <c r="J380" s="227">
        <f>ROUND(I380*H380,2)</f>
        <v>0</v>
      </c>
      <c r="K380" s="223" t="s">
        <v>1</v>
      </c>
      <c r="L380" s="45"/>
      <c r="M380" s="228" t="s">
        <v>1</v>
      </c>
      <c r="N380" s="229" t="s">
        <v>48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139</v>
      </c>
      <c r="AT380" s="232" t="s">
        <v>134</v>
      </c>
      <c r="AU380" s="232" t="s">
        <v>21</v>
      </c>
      <c r="AY380" s="17" t="s">
        <v>132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7" t="s">
        <v>91</v>
      </c>
      <c r="BK380" s="233">
        <f>ROUND(I380*H380,2)</f>
        <v>0</v>
      </c>
      <c r="BL380" s="17" t="s">
        <v>139</v>
      </c>
      <c r="BM380" s="232" t="s">
        <v>482</v>
      </c>
    </row>
    <row r="381" s="2" customFormat="1">
      <c r="A381" s="39"/>
      <c r="B381" s="40"/>
      <c r="C381" s="41"/>
      <c r="D381" s="234" t="s">
        <v>141</v>
      </c>
      <c r="E381" s="41"/>
      <c r="F381" s="235" t="s">
        <v>481</v>
      </c>
      <c r="G381" s="41"/>
      <c r="H381" s="41"/>
      <c r="I381" s="236"/>
      <c r="J381" s="41"/>
      <c r="K381" s="41"/>
      <c r="L381" s="45"/>
      <c r="M381" s="237"/>
      <c r="N381" s="238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7" t="s">
        <v>141</v>
      </c>
      <c r="AU381" s="17" t="s">
        <v>21</v>
      </c>
    </row>
    <row r="382" s="14" customFormat="1">
      <c r="A382" s="14"/>
      <c r="B382" s="249"/>
      <c r="C382" s="250"/>
      <c r="D382" s="234" t="s">
        <v>143</v>
      </c>
      <c r="E382" s="251" t="s">
        <v>1</v>
      </c>
      <c r="F382" s="252" t="s">
        <v>483</v>
      </c>
      <c r="G382" s="250"/>
      <c r="H382" s="253">
        <v>114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143</v>
      </c>
      <c r="AU382" s="259" t="s">
        <v>21</v>
      </c>
      <c r="AV382" s="14" t="s">
        <v>21</v>
      </c>
      <c r="AW382" s="14" t="s">
        <v>38</v>
      </c>
      <c r="AX382" s="14" t="s">
        <v>83</v>
      </c>
      <c r="AY382" s="259" t="s">
        <v>132</v>
      </c>
    </row>
    <row r="383" s="15" customFormat="1">
      <c r="A383" s="15"/>
      <c r="B383" s="260"/>
      <c r="C383" s="261"/>
      <c r="D383" s="234" t="s">
        <v>143</v>
      </c>
      <c r="E383" s="262" t="s">
        <v>1</v>
      </c>
      <c r="F383" s="263" t="s">
        <v>145</v>
      </c>
      <c r="G383" s="261"/>
      <c r="H383" s="264">
        <v>114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0" t="s">
        <v>143</v>
      </c>
      <c r="AU383" s="270" t="s">
        <v>21</v>
      </c>
      <c r="AV383" s="15" t="s">
        <v>139</v>
      </c>
      <c r="AW383" s="15" t="s">
        <v>38</v>
      </c>
      <c r="AX383" s="15" t="s">
        <v>91</v>
      </c>
      <c r="AY383" s="270" t="s">
        <v>132</v>
      </c>
    </row>
    <row r="384" s="12" customFormat="1" ht="22.8" customHeight="1">
      <c r="A384" s="12"/>
      <c r="B384" s="205"/>
      <c r="C384" s="206"/>
      <c r="D384" s="207" t="s">
        <v>82</v>
      </c>
      <c r="E384" s="219" t="s">
        <v>182</v>
      </c>
      <c r="F384" s="219" t="s">
        <v>484</v>
      </c>
      <c r="G384" s="206"/>
      <c r="H384" s="206"/>
      <c r="I384" s="209"/>
      <c r="J384" s="220">
        <f>BK384</f>
        <v>0</v>
      </c>
      <c r="K384" s="206"/>
      <c r="L384" s="211"/>
      <c r="M384" s="212"/>
      <c r="N384" s="213"/>
      <c r="O384" s="213"/>
      <c r="P384" s="214">
        <f>SUM(P385:P425)</f>
        <v>0</v>
      </c>
      <c r="Q384" s="213"/>
      <c r="R384" s="214">
        <f>SUM(R385:R425)</f>
        <v>13.31485</v>
      </c>
      <c r="S384" s="213"/>
      <c r="T384" s="215">
        <f>SUM(T385:T425)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6" t="s">
        <v>91</v>
      </c>
      <c r="AT384" s="217" t="s">
        <v>82</v>
      </c>
      <c r="AU384" s="217" t="s">
        <v>91</v>
      </c>
      <c r="AY384" s="216" t="s">
        <v>132</v>
      </c>
      <c r="BK384" s="218">
        <f>SUM(BK385:BK425)</f>
        <v>0</v>
      </c>
    </row>
    <row r="385" s="2" customFormat="1" ht="24.15" customHeight="1">
      <c r="A385" s="39"/>
      <c r="B385" s="40"/>
      <c r="C385" s="221" t="s">
        <v>485</v>
      </c>
      <c r="D385" s="221" t="s">
        <v>134</v>
      </c>
      <c r="E385" s="222" t="s">
        <v>486</v>
      </c>
      <c r="F385" s="223" t="s">
        <v>487</v>
      </c>
      <c r="G385" s="224" t="s">
        <v>196</v>
      </c>
      <c r="H385" s="225">
        <v>41</v>
      </c>
      <c r="I385" s="226"/>
      <c r="J385" s="227">
        <f>ROUND(I385*H385,2)</f>
        <v>0</v>
      </c>
      <c r="K385" s="223" t="s">
        <v>138</v>
      </c>
      <c r="L385" s="45"/>
      <c r="M385" s="228" t="s">
        <v>1</v>
      </c>
      <c r="N385" s="229" t="s">
        <v>48</v>
      </c>
      <c r="O385" s="92"/>
      <c r="P385" s="230">
        <f>O385*H385</f>
        <v>0</v>
      </c>
      <c r="Q385" s="230">
        <v>1.0000000000000001E-05</v>
      </c>
      <c r="R385" s="230">
        <f>Q385*H385</f>
        <v>0.00041000000000000005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139</v>
      </c>
      <c r="AT385" s="232" t="s">
        <v>134</v>
      </c>
      <c r="AU385" s="232" t="s">
        <v>21</v>
      </c>
      <c r="AY385" s="17" t="s">
        <v>132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7" t="s">
        <v>91</v>
      </c>
      <c r="BK385" s="233">
        <f>ROUND(I385*H385,2)</f>
        <v>0</v>
      </c>
      <c r="BL385" s="17" t="s">
        <v>139</v>
      </c>
      <c r="BM385" s="232" t="s">
        <v>488</v>
      </c>
    </row>
    <row r="386" s="2" customFormat="1">
      <c r="A386" s="39"/>
      <c r="B386" s="40"/>
      <c r="C386" s="41"/>
      <c r="D386" s="234" t="s">
        <v>141</v>
      </c>
      <c r="E386" s="41"/>
      <c r="F386" s="235" t="s">
        <v>489</v>
      </c>
      <c r="G386" s="41"/>
      <c r="H386" s="41"/>
      <c r="I386" s="236"/>
      <c r="J386" s="41"/>
      <c r="K386" s="41"/>
      <c r="L386" s="45"/>
      <c r="M386" s="237"/>
      <c r="N386" s="238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7" t="s">
        <v>141</v>
      </c>
      <c r="AU386" s="17" t="s">
        <v>21</v>
      </c>
    </row>
    <row r="387" s="2" customFormat="1" ht="16.5" customHeight="1">
      <c r="A387" s="39"/>
      <c r="B387" s="40"/>
      <c r="C387" s="271" t="s">
        <v>490</v>
      </c>
      <c r="D387" s="271" t="s">
        <v>285</v>
      </c>
      <c r="E387" s="272" t="s">
        <v>491</v>
      </c>
      <c r="F387" s="273" t="s">
        <v>492</v>
      </c>
      <c r="G387" s="274" t="s">
        <v>196</v>
      </c>
      <c r="H387" s="275">
        <v>41.409999999999997</v>
      </c>
      <c r="I387" s="276"/>
      <c r="J387" s="277">
        <f>ROUND(I387*H387,2)</f>
        <v>0</v>
      </c>
      <c r="K387" s="273" t="s">
        <v>138</v>
      </c>
      <c r="L387" s="278"/>
      <c r="M387" s="279" t="s">
        <v>1</v>
      </c>
      <c r="N387" s="280" t="s">
        <v>48</v>
      </c>
      <c r="O387" s="92"/>
      <c r="P387" s="230">
        <f>O387*H387</f>
        <v>0</v>
      </c>
      <c r="Q387" s="230">
        <v>0.188</v>
      </c>
      <c r="R387" s="230">
        <f>Q387*H387</f>
        <v>7.7850799999999998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182</v>
      </c>
      <c r="AT387" s="232" t="s">
        <v>285</v>
      </c>
      <c r="AU387" s="232" t="s">
        <v>21</v>
      </c>
      <c r="AY387" s="17" t="s">
        <v>132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7" t="s">
        <v>91</v>
      </c>
      <c r="BK387" s="233">
        <f>ROUND(I387*H387,2)</f>
        <v>0</v>
      </c>
      <c r="BL387" s="17" t="s">
        <v>139</v>
      </c>
      <c r="BM387" s="232" t="s">
        <v>493</v>
      </c>
    </row>
    <row r="388" s="2" customFormat="1">
      <c r="A388" s="39"/>
      <c r="B388" s="40"/>
      <c r="C388" s="41"/>
      <c r="D388" s="234" t="s">
        <v>141</v>
      </c>
      <c r="E388" s="41"/>
      <c r="F388" s="235" t="s">
        <v>492</v>
      </c>
      <c r="G388" s="41"/>
      <c r="H388" s="41"/>
      <c r="I388" s="236"/>
      <c r="J388" s="41"/>
      <c r="K388" s="41"/>
      <c r="L388" s="45"/>
      <c r="M388" s="237"/>
      <c r="N388" s="238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7" t="s">
        <v>141</v>
      </c>
      <c r="AU388" s="17" t="s">
        <v>21</v>
      </c>
    </row>
    <row r="389" s="14" customFormat="1">
      <c r="A389" s="14"/>
      <c r="B389" s="249"/>
      <c r="C389" s="250"/>
      <c r="D389" s="234" t="s">
        <v>143</v>
      </c>
      <c r="E389" s="250"/>
      <c r="F389" s="252" t="s">
        <v>494</v>
      </c>
      <c r="G389" s="250"/>
      <c r="H389" s="253">
        <v>41.409999999999997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143</v>
      </c>
      <c r="AU389" s="259" t="s">
        <v>21</v>
      </c>
      <c r="AV389" s="14" t="s">
        <v>21</v>
      </c>
      <c r="AW389" s="14" t="s">
        <v>4</v>
      </c>
      <c r="AX389" s="14" t="s">
        <v>91</v>
      </c>
      <c r="AY389" s="259" t="s">
        <v>132</v>
      </c>
    </row>
    <row r="390" s="2" customFormat="1" ht="24.15" customHeight="1">
      <c r="A390" s="39"/>
      <c r="B390" s="40"/>
      <c r="C390" s="221" t="s">
        <v>495</v>
      </c>
      <c r="D390" s="221" t="s">
        <v>134</v>
      </c>
      <c r="E390" s="222" t="s">
        <v>496</v>
      </c>
      <c r="F390" s="223" t="s">
        <v>497</v>
      </c>
      <c r="G390" s="224" t="s">
        <v>196</v>
      </c>
      <c r="H390" s="225">
        <v>20</v>
      </c>
      <c r="I390" s="226"/>
      <c r="J390" s="227">
        <f>ROUND(I390*H390,2)</f>
        <v>0</v>
      </c>
      <c r="K390" s="223" t="s">
        <v>138</v>
      </c>
      <c r="L390" s="45"/>
      <c r="M390" s="228" t="s">
        <v>1</v>
      </c>
      <c r="N390" s="229" t="s">
        <v>48</v>
      </c>
      <c r="O390" s="92"/>
      <c r="P390" s="230">
        <f>O390*H390</f>
        <v>0</v>
      </c>
      <c r="Q390" s="230">
        <v>1.0000000000000001E-05</v>
      </c>
      <c r="R390" s="230">
        <f>Q390*H390</f>
        <v>0.00020000000000000001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139</v>
      </c>
      <c r="AT390" s="232" t="s">
        <v>134</v>
      </c>
      <c r="AU390" s="232" t="s">
        <v>21</v>
      </c>
      <c r="AY390" s="17" t="s">
        <v>132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7" t="s">
        <v>91</v>
      </c>
      <c r="BK390" s="233">
        <f>ROUND(I390*H390,2)</f>
        <v>0</v>
      </c>
      <c r="BL390" s="17" t="s">
        <v>139</v>
      </c>
      <c r="BM390" s="232" t="s">
        <v>498</v>
      </c>
    </row>
    <row r="391" s="2" customFormat="1">
      <c r="A391" s="39"/>
      <c r="B391" s="40"/>
      <c r="C391" s="41"/>
      <c r="D391" s="234" t="s">
        <v>141</v>
      </c>
      <c r="E391" s="41"/>
      <c r="F391" s="235" t="s">
        <v>499</v>
      </c>
      <c r="G391" s="41"/>
      <c r="H391" s="41"/>
      <c r="I391" s="236"/>
      <c r="J391" s="41"/>
      <c r="K391" s="41"/>
      <c r="L391" s="45"/>
      <c r="M391" s="237"/>
      <c r="N391" s="238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7" t="s">
        <v>141</v>
      </c>
      <c r="AU391" s="17" t="s">
        <v>21</v>
      </c>
    </row>
    <row r="392" s="14" customFormat="1">
      <c r="A392" s="14"/>
      <c r="B392" s="249"/>
      <c r="C392" s="250"/>
      <c r="D392" s="234" t="s">
        <v>143</v>
      </c>
      <c r="E392" s="251" t="s">
        <v>1</v>
      </c>
      <c r="F392" s="252" t="s">
        <v>263</v>
      </c>
      <c r="G392" s="250"/>
      <c r="H392" s="253">
        <v>20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143</v>
      </c>
      <c r="AU392" s="259" t="s">
        <v>21</v>
      </c>
      <c r="AV392" s="14" t="s">
        <v>21</v>
      </c>
      <c r="AW392" s="14" t="s">
        <v>38</v>
      </c>
      <c r="AX392" s="14" t="s">
        <v>83</v>
      </c>
      <c r="AY392" s="259" t="s">
        <v>132</v>
      </c>
    </row>
    <row r="393" s="15" customFormat="1">
      <c r="A393" s="15"/>
      <c r="B393" s="260"/>
      <c r="C393" s="261"/>
      <c r="D393" s="234" t="s">
        <v>143</v>
      </c>
      <c r="E393" s="262" t="s">
        <v>1</v>
      </c>
      <c r="F393" s="263" t="s">
        <v>145</v>
      </c>
      <c r="G393" s="261"/>
      <c r="H393" s="264">
        <v>20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143</v>
      </c>
      <c r="AU393" s="270" t="s">
        <v>21</v>
      </c>
      <c r="AV393" s="15" t="s">
        <v>139</v>
      </c>
      <c r="AW393" s="15" t="s">
        <v>38</v>
      </c>
      <c r="AX393" s="15" t="s">
        <v>91</v>
      </c>
      <c r="AY393" s="270" t="s">
        <v>132</v>
      </c>
    </row>
    <row r="394" s="2" customFormat="1" ht="24.15" customHeight="1">
      <c r="A394" s="39"/>
      <c r="B394" s="40"/>
      <c r="C394" s="271" t="s">
        <v>500</v>
      </c>
      <c r="D394" s="271" t="s">
        <v>285</v>
      </c>
      <c r="E394" s="272" t="s">
        <v>501</v>
      </c>
      <c r="F394" s="273" t="s">
        <v>502</v>
      </c>
      <c r="G394" s="274" t="s">
        <v>196</v>
      </c>
      <c r="H394" s="275">
        <v>20.300000000000001</v>
      </c>
      <c r="I394" s="276"/>
      <c r="J394" s="277">
        <f>ROUND(I394*H394,2)</f>
        <v>0</v>
      </c>
      <c r="K394" s="273" t="s">
        <v>138</v>
      </c>
      <c r="L394" s="278"/>
      <c r="M394" s="279" t="s">
        <v>1</v>
      </c>
      <c r="N394" s="280" t="s">
        <v>48</v>
      </c>
      <c r="O394" s="92"/>
      <c r="P394" s="230">
        <f>O394*H394</f>
        <v>0</v>
      </c>
      <c r="Q394" s="230">
        <v>0.0045999999999999999</v>
      </c>
      <c r="R394" s="230">
        <f>Q394*H394</f>
        <v>0.093380000000000005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182</v>
      </c>
      <c r="AT394" s="232" t="s">
        <v>285</v>
      </c>
      <c r="AU394" s="232" t="s">
        <v>21</v>
      </c>
      <c r="AY394" s="17" t="s">
        <v>132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7" t="s">
        <v>91</v>
      </c>
      <c r="BK394" s="233">
        <f>ROUND(I394*H394,2)</f>
        <v>0</v>
      </c>
      <c r="BL394" s="17" t="s">
        <v>139</v>
      </c>
      <c r="BM394" s="232" t="s">
        <v>503</v>
      </c>
    </row>
    <row r="395" s="2" customFormat="1">
      <c r="A395" s="39"/>
      <c r="B395" s="40"/>
      <c r="C395" s="41"/>
      <c r="D395" s="234" t="s">
        <v>141</v>
      </c>
      <c r="E395" s="41"/>
      <c r="F395" s="235" t="s">
        <v>502</v>
      </c>
      <c r="G395" s="41"/>
      <c r="H395" s="41"/>
      <c r="I395" s="236"/>
      <c r="J395" s="41"/>
      <c r="K395" s="41"/>
      <c r="L395" s="45"/>
      <c r="M395" s="237"/>
      <c r="N395" s="238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7" t="s">
        <v>141</v>
      </c>
      <c r="AU395" s="17" t="s">
        <v>21</v>
      </c>
    </row>
    <row r="396" s="14" customFormat="1">
      <c r="A396" s="14"/>
      <c r="B396" s="249"/>
      <c r="C396" s="250"/>
      <c r="D396" s="234" t="s">
        <v>143</v>
      </c>
      <c r="E396" s="250"/>
      <c r="F396" s="252" t="s">
        <v>504</v>
      </c>
      <c r="G396" s="250"/>
      <c r="H396" s="253">
        <v>20.300000000000001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9" t="s">
        <v>143</v>
      </c>
      <c r="AU396" s="259" t="s">
        <v>21</v>
      </c>
      <c r="AV396" s="14" t="s">
        <v>21</v>
      </c>
      <c r="AW396" s="14" t="s">
        <v>4</v>
      </c>
      <c r="AX396" s="14" t="s">
        <v>91</v>
      </c>
      <c r="AY396" s="259" t="s">
        <v>132</v>
      </c>
    </row>
    <row r="397" s="2" customFormat="1" ht="24.15" customHeight="1">
      <c r="A397" s="39"/>
      <c r="B397" s="40"/>
      <c r="C397" s="221" t="s">
        <v>505</v>
      </c>
      <c r="D397" s="221" t="s">
        <v>134</v>
      </c>
      <c r="E397" s="222" t="s">
        <v>506</v>
      </c>
      <c r="F397" s="223" t="s">
        <v>507</v>
      </c>
      <c r="G397" s="224" t="s">
        <v>365</v>
      </c>
      <c r="H397" s="225">
        <v>1</v>
      </c>
      <c r="I397" s="226"/>
      <c r="J397" s="227">
        <f>ROUND(I397*H397,2)</f>
        <v>0</v>
      </c>
      <c r="K397" s="223" t="s">
        <v>138</v>
      </c>
      <c r="L397" s="45"/>
      <c r="M397" s="228" t="s">
        <v>1</v>
      </c>
      <c r="N397" s="229" t="s">
        <v>48</v>
      </c>
      <c r="O397" s="92"/>
      <c r="P397" s="230">
        <f>O397*H397</f>
        <v>0</v>
      </c>
      <c r="Q397" s="230">
        <v>2.6148799999999999</v>
      </c>
      <c r="R397" s="230">
        <f>Q397*H397</f>
        <v>2.6148799999999999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139</v>
      </c>
      <c r="AT397" s="232" t="s">
        <v>134</v>
      </c>
      <c r="AU397" s="232" t="s">
        <v>21</v>
      </c>
      <c r="AY397" s="17" t="s">
        <v>132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7" t="s">
        <v>91</v>
      </c>
      <c r="BK397" s="233">
        <f>ROUND(I397*H397,2)</f>
        <v>0</v>
      </c>
      <c r="BL397" s="17" t="s">
        <v>139</v>
      </c>
      <c r="BM397" s="232" t="s">
        <v>508</v>
      </c>
    </row>
    <row r="398" s="2" customFormat="1">
      <c r="A398" s="39"/>
      <c r="B398" s="40"/>
      <c r="C398" s="41"/>
      <c r="D398" s="234" t="s">
        <v>141</v>
      </c>
      <c r="E398" s="41"/>
      <c r="F398" s="235" t="s">
        <v>509</v>
      </c>
      <c r="G398" s="41"/>
      <c r="H398" s="41"/>
      <c r="I398" s="236"/>
      <c r="J398" s="41"/>
      <c r="K398" s="41"/>
      <c r="L398" s="45"/>
      <c r="M398" s="237"/>
      <c r="N398" s="238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7" t="s">
        <v>141</v>
      </c>
      <c r="AU398" s="17" t="s">
        <v>21</v>
      </c>
    </row>
    <row r="399" s="14" customFormat="1">
      <c r="A399" s="14"/>
      <c r="B399" s="249"/>
      <c r="C399" s="250"/>
      <c r="D399" s="234" t="s">
        <v>143</v>
      </c>
      <c r="E399" s="251" t="s">
        <v>1</v>
      </c>
      <c r="F399" s="252" t="s">
        <v>91</v>
      </c>
      <c r="G399" s="250"/>
      <c r="H399" s="253">
        <v>1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143</v>
      </c>
      <c r="AU399" s="259" t="s">
        <v>21</v>
      </c>
      <c r="AV399" s="14" t="s">
        <v>21</v>
      </c>
      <c r="AW399" s="14" t="s">
        <v>38</v>
      </c>
      <c r="AX399" s="14" t="s">
        <v>83</v>
      </c>
      <c r="AY399" s="259" t="s">
        <v>132</v>
      </c>
    </row>
    <row r="400" s="15" customFormat="1">
      <c r="A400" s="15"/>
      <c r="B400" s="260"/>
      <c r="C400" s="261"/>
      <c r="D400" s="234" t="s">
        <v>143</v>
      </c>
      <c r="E400" s="262" t="s">
        <v>1</v>
      </c>
      <c r="F400" s="263" t="s">
        <v>145</v>
      </c>
      <c r="G400" s="261"/>
      <c r="H400" s="264">
        <v>1</v>
      </c>
      <c r="I400" s="265"/>
      <c r="J400" s="261"/>
      <c r="K400" s="261"/>
      <c r="L400" s="266"/>
      <c r="M400" s="267"/>
      <c r="N400" s="268"/>
      <c r="O400" s="268"/>
      <c r="P400" s="268"/>
      <c r="Q400" s="268"/>
      <c r="R400" s="268"/>
      <c r="S400" s="268"/>
      <c r="T400" s="26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0" t="s">
        <v>143</v>
      </c>
      <c r="AU400" s="270" t="s">
        <v>21</v>
      </c>
      <c r="AV400" s="15" t="s">
        <v>139</v>
      </c>
      <c r="AW400" s="15" t="s">
        <v>38</v>
      </c>
      <c r="AX400" s="15" t="s">
        <v>91</v>
      </c>
      <c r="AY400" s="270" t="s">
        <v>132</v>
      </c>
    </row>
    <row r="401" s="2" customFormat="1" ht="24.15" customHeight="1">
      <c r="A401" s="39"/>
      <c r="B401" s="40"/>
      <c r="C401" s="221" t="s">
        <v>510</v>
      </c>
      <c r="D401" s="221" t="s">
        <v>134</v>
      </c>
      <c r="E401" s="222" t="s">
        <v>511</v>
      </c>
      <c r="F401" s="223" t="s">
        <v>512</v>
      </c>
      <c r="G401" s="224" t="s">
        <v>365</v>
      </c>
      <c r="H401" s="225">
        <v>4</v>
      </c>
      <c r="I401" s="226"/>
      <c r="J401" s="227">
        <f>ROUND(I401*H401,2)</f>
        <v>0</v>
      </c>
      <c r="K401" s="223" t="s">
        <v>138</v>
      </c>
      <c r="L401" s="45"/>
      <c r="M401" s="228" t="s">
        <v>1</v>
      </c>
      <c r="N401" s="229" t="s">
        <v>48</v>
      </c>
      <c r="O401" s="92"/>
      <c r="P401" s="230">
        <f>O401*H401</f>
        <v>0</v>
      </c>
      <c r="Q401" s="230">
        <v>0.34089999999999998</v>
      </c>
      <c r="R401" s="230">
        <f>Q401*H401</f>
        <v>1.3635999999999999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139</v>
      </c>
      <c r="AT401" s="232" t="s">
        <v>134</v>
      </c>
      <c r="AU401" s="232" t="s">
        <v>21</v>
      </c>
      <c r="AY401" s="17" t="s">
        <v>132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7" t="s">
        <v>91</v>
      </c>
      <c r="BK401" s="233">
        <f>ROUND(I401*H401,2)</f>
        <v>0</v>
      </c>
      <c r="BL401" s="17" t="s">
        <v>139</v>
      </c>
      <c r="BM401" s="232" t="s">
        <v>513</v>
      </c>
    </row>
    <row r="402" s="2" customFormat="1">
      <c r="A402" s="39"/>
      <c r="B402" s="40"/>
      <c r="C402" s="41"/>
      <c r="D402" s="234" t="s">
        <v>141</v>
      </c>
      <c r="E402" s="41"/>
      <c r="F402" s="235" t="s">
        <v>514</v>
      </c>
      <c r="G402" s="41"/>
      <c r="H402" s="41"/>
      <c r="I402" s="236"/>
      <c r="J402" s="41"/>
      <c r="K402" s="41"/>
      <c r="L402" s="45"/>
      <c r="M402" s="237"/>
      <c r="N402" s="238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7" t="s">
        <v>141</v>
      </c>
      <c r="AU402" s="17" t="s">
        <v>21</v>
      </c>
    </row>
    <row r="403" s="2" customFormat="1" ht="24.15" customHeight="1">
      <c r="A403" s="39"/>
      <c r="B403" s="40"/>
      <c r="C403" s="271" t="s">
        <v>515</v>
      </c>
      <c r="D403" s="271" t="s">
        <v>285</v>
      </c>
      <c r="E403" s="272" t="s">
        <v>516</v>
      </c>
      <c r="F403" s="273" t="s">
        <v>517</v>
      </c>
      <c r="G403" s="274" t="s">
        <v>365</v>
      </c>
      <c r="H403" s="275">
        <v>4</v>
      </c>
      <c r="I403" s="276"/>
      <c r="J403" s="277">
        <f>ROUND(I403*H403,2)</f>
        <v>0</v>
      </c>
      <c r="K403" s="273" t="s">
        <v>138</v>
      </c>
      <c r="L403" s="278"/>
      <c r="M403" s="279" t="s">
        <v>1</v>
      </c>
      <c r="N403" s="280" t="s">
        <v>48</v>
      </c>
      <c r="O403" s="92"/>
      <c r="P403" s="230">
        <f>O403*H403</f>
        <v>0</v>
      </c>
      <c r="Q403" s="230">
        <v>0.0047000000000000002</v>
      </c>
      <c r="R403" s="230">
        <f>Q403*H403</f>
        <v>0.018800000000000001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182</v>
      </c>
      <c r="AT403" s="232" t="s">
        <v>285</v>
      </c>
      <c r="AU403" s="232" t="s">
        <v>21</v>
      </c>
      <c r="AY403" s="17" t="s">
        <v>132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7" t="s">
        <v>91</v>
      </c>
      <c r="BK403" s="233">
        <f>ROUND(I403*H403,2)</f>
        <v>0</v>
      </c>
      <c r="BL403" s="17" t="s">
        <v>139</v>
      </c>
      <c r="BM403" s="232" t="s">
        <v>518</v>
      </c>
    </row>
    <row r="404" s="2" customFormat="1">
      <c r="A404" s="39"/>
      <c r="B404" s="40"/>
      <c r="C404" s="41"/>
      <c r="D404" s="234" t="s">
        <v>141</v>
      </c>
      <c r="E404" s="41"/>
      <c r="F404" s="235" t="s">
        <v>517</v>
      </c>
      <c r="G404" s="41"/>
      <c r="H404" s="41"/>
      <c r="I404" s="236"/>
      <c r="J404" s="41"/>
      <c r="K404" s="41"/>
      <c r="L404" s="45"/>
      <c r="M404" s="237"/>
      <c r="N404" s="238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7" t="s">
        <v>141</v>
      </c>
      <c r="AU404" s="17" t="s">
        <v>21</v>
      </c>
    </row>
    <row r="405" s="2" customFormat="1" ht="24.15" customHeight="1">
      <c r="A405" s="39"/>
      <c r="B405" s="40"/>
      <c r="C405" s="221" t="s">
        <v>519</v>
      </c>
      <c r="D405" s="221" t="s">
        <v>134</v>
      </c>
      <c r="E405" s="222" t="s">
        <v>520</v>
      </c>
      <c r="F405" s="223" t="s">
        <v>521</v>
      </c>
      <c r="G405" s="224" t="s">
        <v>365</v>
      </c>
      <c r="H405" s="225">
        <v>5</v>
      </c>
      <c r="I405" s="226"/>
      <c r="J405" s="227">
        <f>ROUND(I405*H405,2)</f>
        <v>0</v>
      </c>
      <c r="K405" s="223" t="s">
        <v>138</v>
      </c>
      <c r="L405" s="45"/>
      <c r="M405" s="228" t="s">
        <v>1</v>
      </c>
      <c r="N405" s="229" t="s">
        <v>48</v>
      </c>
      <c r="O405" s="92"/>
      <c r="P405" s="230">
        <f>O405*H405</f>
        <v>0</v>
      </c>
      <c r="Q405" s="230">
        <v>0.21734000000000001</v>
      </c>
      <c r="R405" s="230">
        <f>Q405*H405</f>
        <v>1.0867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139</v>
      </c>
      <c r="AT405" s="232" t="s">
        <v>134</v>
      </c>
      <c r="AU405" s="232" t="s">
        <v>21</v>
      </c>
      <c r="AY405" s="17" t="s">
        <v>132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7" t="s">
        <v>91</v>
      </c>
      <c r="BK405" s="233">
        <f>ROUND(I405*H405,2)</f>
        <v>0</v>
      </c>
      <c r="BL405" s="17" t="s">
        <v>139</v>
      </c>
      <c r="BM405" s="232" t="s">
        <v>522</v>
      </c>
    </row>
    <row r="406" s="2" customFormat="1">
      <c r="A406" s="39"/>
      <c r="B406" s="40"/>
      <c r="C406" s="41"/>
      <c r="D406" s="234" t="s">
        <v>141</v>
      </c>
      <c r="E406" s="41"/>
      <c r="F406" s="235" t="s">
        <v>521</v>
      </c>
      <c r="G406" s="41"/>
      <c r="H406" s="41"/>
      <c r="I406" s="236"/>
      <c r="J406" s="41"/>
      <c r="K406" s="41"/>
      <c r="L406" s="45"/>
      <c r="M406" s="237"/>
      <c r="N406" s="238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7" t="s">
        <v>141</v>
      </c>
      <c r="AU406" s="17" t="s">
        <v>21</v>
      </c>
    </row>
    <row r="407" s="13" customFormat="1">
      <c r="A407" s="13"/>
      <c r="B407" s="239"/>
      <c r="C407" s="240"/>
      <c r="D407" s="234" t="s">
        <v>143</v>
      </c>
      <c r="E407" s="241" t="s">
        <v>1</v>
      </c>
      <c r="F407" s="242" t="s">
        <v>384</v>
      </c>
      <c r="G407" s="240"/>
      <c r="H407" s="241" t="s">
        <v>1</v>
      </c>
      <c r="I407" s="243"/>
      <c r="J407" s="240"/>
      <c r="K407" s="240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143</v>
      </c>
      <c r="AU407" s="248" t="s">
        <v>21</v>
      </c>
      <c r="AV407" s="13" t="s">
        <v>91</v>
      </c>
      <c r="AW407" s="13" t="s">
        <v>38</v>
      </c>
      <c r="AX407" s="13" t="s">
        <v>83</v>
      </c>
      <c r="AY407" s="248" t="s">
        <v>132</v>
      </c>
    </row>
    <row r="408" s="14" customFormat="1">
      <c r="A408" s="14"/>
      <c r="B408" s="249"/>
      <c r="C408" s="250"/>
      <c r="D408" s="234" t="s">
        <v>143</v>
      </c>
      <c r="E408" s="251" t="s">
        <v>1</v>
      </c>
      <c r="F408" s="252" t="s">
        <v>139</v>
      </c>
      <c r="G408" s="250"/>
      <c r="H408" s="253">
        <v>4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143</v>
      </c>
      <c r="AU408" s="259" t="s">
        <v>21</v>
      </c>
      <c r="AV408" s="14" t="s">
        <v>21</v>
      </c>
      <c r="AW408" s="14" t="s">
        <v>38</v>
      </c>
      <c r="AX408" s="14" t="s">
        <v>83</v>
      </c>
      <c r="AY408" s="259" t="s">
        <v>132</v>
      </c>
    </row>
    <row r="409" s="13" customFormat="1">
      <c r="A409" s="13"/>
      <c r="B409" s="239"/>
      <c r="C409" s="240"/>
      <c r="D409" s="234" t="s">
        <v>143</v>
      </c>
      <c r="E409" s="241" t="s">
        <v>1</v>
      </c>
      <c r="F409" s="242" t="s">
        <v>523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143</v>
      </c>
      <c r="AU409" s="248" t="s">
        <v>21</v>
      </c>
      <c r="AV409" s="13" t="s">
        <v>91</v>
      </c>
      <c r="AW409" s="13" t="s">
        <v>38</v>
      </c>
      <c r="AX409" s="13" t="s">
        <v>83</v>
      </c>
      <c r="AY409" s="248" t="s">
        <v>132</v>
      </c>
    </row>
    <row r="410" s="14" customFormat="1">
      <c r="A410" s="14"/>
      <c r="B410" s="249"/>
      <c r="C410" s="250"/>
      <c r="D410" s="234" t="s">
        <v>143</v>
      </c>
      <c r="E410" s="251" t="s">
        <v>1</v>
      </c>
      <c r="F410" s="252" t="s">
        <v>91</v>
      </c>
      <c r="G410" s="250"/>
      <c r="H410" s="253">
        <v>1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143</v>
      </c>
      <c r="AU410" s="259" t="s">
        <v>21</v>
      </c>
      <c r="AV410" s="14" t="s">
        <v>21</v>
      </c>
      <c r="AW410" s="14" t="s">
        <v>38</v>
      </c>
      <c r="AX410" s="14" t="s">
        <v>83</v>
      </c>
      <c r="AY410" s="259" t="s">
        <v>132</v>
      </c>
    </row>
    <row r="411" s="15" customFormat="1">
      <c r="A411" s="15"/>
      <c r="B411" s="260"/>
      <c r="C411" s="261"/>
      <c r="D411" s="234" t="s">
        <v>143</v>
      </c>
      <c r="E411" s="262" t="s">
        <v>1</v>
      </c>
      <c r="F411" s="263" t="s">
        <v>145</v>
      </c>
      <c r="G411" s="261"/>
      <c r="H411" s="264">
        <v>5</v>
      </c>
      <c r="I411" s="265"/>
      <c r="J411" s="261"/>
      <c r="K411" s="261"/>
      <c r="L411" s="266"/>
      <c r="M411" s="267"/>
      <c r="N411" s="268"/>
      <c r="O411" s="268"/>
      <c r="P411" s="268"/>
      <c r="Q411" s="268"/>
      <c r="R411" s="268"/>
      <c r="S411" s="268"/>
      <c r="T411" s="26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0" t="s">
        <v>143</v>
      </c>
      <c r="AU411" s="270" t="s">
        <v>21</v>
      </c>
      <c r="AV411" s="15" t="s">
        <v>139</v>
      </c>
      <c r="AW411" s="15" t="s">
        <v>38</v>
      </c>
      <c r="AX411" s="15" t="s">
        <v>91</v>
      </c>
      <c r="AY411" s="270" t="s">
        <v>132</v>
      </c>
    </row>
    <row r="412" s="2" customFormat="1" ht="16.5" customHeight="1">
      <c r="A412" s="39"/>
      <c r="B412" s="40"/>
      <c r="C412" s="271" t="s">
        <v>524</v>
      </c>
      <c r="D412" s="271" t="s">
        <v>285</v>
      </c>
      <c r="E412" s="272" t="s">
        <v>525</v>
      </c>
      <c r="F412" s="273" t="s">
        <v>526</v>
      </c>
      <c r="G412" s="274" t="s">
        <v>365</v>
      </c>
      <c r="H412" s="275">
        <v>4</v>
      </c>
      <c r="I412" s="276"/>
      <c r="J412" s="277">
        <f>ROUND(I412*H412,2)</f>
        <v>0</v>
      </c>
      <c r="K412" s="273" t="s">
        <v>138</v>
      </c>
      <c r="L412" s="278"/>
      <c r="M412" s="279" t="s">
        <v>1</v>
      </c>
      <c r="N412" s="280" t="s">
        <v>48</v>
      </c>
      <c r="O412" s="92"/>
      <c r="P412" s="230">
        <f>O412*H412</f>
        <v>0</v>
      </c>
      <c r="Q412" s="230">
        <v>0.059999999999999998</v>
      </c>
      <c r="R412" s="230">
        <f>Q412*H412</f>
        <v>0.23999999999999999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182</v>
      </c>
      <c r="AT412" s="232" t="s">
        <v>285</v>
      </c>
      <c r="AU412" s="232" t="s">
        <v>21</v>
      </c>
      <c r="AY412" s="17" t="s">
        <v>132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7" t="s">
        <v>91</v>
      </c>
      <c r="BK412" s="233">
        <f>ROUND(I412*H412,2)</f>
        <v>0</v>
      </c>
      <c r="BL412" s="17" t="s">
        <v>139</v>
      </c>
      <c r="BM412" s="232" t="s">
        <v>527</v>
      </c>
    </row>
    <row r="413" s="2" customFormat="1">
      <c r="A413" s="39"/>
      <c r="B413" s="40"/>
      <c r="C413" s="41"/>
      <c r="D413" s="234" t="s">
        <v>141</v>
      </c>
      <c r="E413" s="41"/>
      <c r="F413" s="235" t="s">
        <v>526</v>
      </c>
      <c r="G413" s="41"/>
      <c r="H413" s="41"/>
      <c r="I413" s="236"/>
      <c r="J413" s="41"/>
      <c r="K413" s="41"/>
      <c r="L413" s="45"/>
      <c r="M413" s="237"/>
      <c r="N413" s="238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7" t="s">
        <v>141</v>
      </c>
      <c r="AU413" s="17" t="s">
        <v>21</v>
      </c>
    </row>
    <row r="414" s="2" customFormat="1" ht="24.15" customHeight="1">
      <c r="A414" s="39"/>
      <c r="B414" s="40"/>
      <c r="C414" s="271" t="s">
        <v>528</v>
      </c>
      <c r="D414" s="271" t="s">
        <v>285</v>
      </c>
      <c r="E414" s="272" t="s">
        <v>529</v>
      </c>
      <c r="F414" s="273" t="s">
        <v>530</v>
      </c>
      <c r="G414" s="274" t="s">
        <v>365</v>
      </c>
      <c r="H414" s="275">
        <v>1</v>
      </c>
      <c r="I414" s="276"/>
      <c r="J414" s="277">
        <f>ROUND(I414*H414,2)</f>
        <v>0</v>
      </c>
      <c r="K414" s="273" t="s">
        <v>138</v>
      </c>
      <c r="L414" s="278"/>
      <c r="M414" s="279" t="s">
        <v>1</v>
      </c>
      <c r="N414" s="280" t="s">
        <v>48</v>
      </c>
      <c r="O414" s="92"/>
      <c r="P414" s="230">
        <f>O414*H414</f>
        <v>0</v>
      </c>
      <c r="Q414" s="230">
        <v>0.095799999999999996</v>
      </c>
      <c r="R414" s="230">
        <f>Q414*H414</f>
        <v>0.095799999999999996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182</v>
      </c>
      <c r="AT414" s="232" t="s">
        <v>285</v>
      </c>
      <c r="AU414" s="232" t="s">
        <v>21</v>
      </c>
      <c r="AY414" s="17" t="s">
        <v>132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7" t="s">
        <v>91</v>
      </c>
      <c r="BK414" s="233">
        <f>ROUND(I414*H414,2)</f>
        <v>0</v>
      </c>
      <c r="BL414" s="17" t="s">
        <v>139</v>
      </c>
      <c r="BM414" s="232" t="s">
        <v>531</v>
      </c>
    </row>
    <row r="415" s="2" customFormat="1">
      <c r="A415" s="39"/>
      <c r="B415" s="40"/>
      <c r="C415" s="41"/>
      <c r="D415" s="234" t="s">
        <v>141</v>
      </c>
      <c r="E415" s="41"/>
      <c r="F415" s="235" t="s">
        <v>530</v>
      </c>
      <c r="G415" s="41"/>
      <c r="H415" s="41"/>
      <c r="I415" s="236"/>
      <c r="J415" s="41"/>
      <c r="K415" s="41"/>
      <c r="L415" s="45"/>
      <c r="M415" s="237"/>
      <c r="N415" s="238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7" t="s">
        <v>141</v>
      </c>
      <c r="AU415" s="17" t="s">
        <v>21</v>
      </c>
    </row>
    <row r="416" s="13" customFormat="1">
      <c r="A416" s="13"/>
      <c r="B416" s="239"/>
      <c r="C416" s="240"/>
      <c r="D416" s="234" t="s">
        <v>143</v>
      </c>
      <c r="E416" s="241" t="s">
        <v>1</v>
      </c>
      <c r="F416" s="242" t="s">
        <v>523</v>
      </c>
      <c r="G416" s="240"/>
      <c r="H416" s="241" t="s">
        <v>1</v>
      </c>
      <c r="I416" s="243"/>
      <c r="J416" s="240"/>
      <c r="K416" s="240"/>
      <c r="L416" s="244"/>
      <c r="M416" s="245"/>
      <c r="N416" s="246"/>
      <c r="O416" s="246"/>
      <c r="P416" s="246"/>
      <c r="Q416" s="246"/>
      <c r="R416" s="246"/>
      <c r="S416" s="246"/>
      <c r="T416" s="24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143</v>
      </c>
      <c r="AU416" s="248" t="s">
        <v>21</v>
      </c>
      <c r="AV416" s="13" t="s">
        <v>91</v>
      </c>
      <c r="AW416" s="13" t="s">
        <v>38</v>
      </c>
      <c r="AX416" s="13" t="s">
        <v>83</v>
      </c>
      <c r="AY416" s="248" t="s">
        <v>132</v>
      </c>
    </row>
    <row r="417" s="14" customFormat="1">
      <c r="A417" s="14"/>
      <c r="B417" s="249"/>
      <c r="C417" s="250"/>
      <c r="D417" s="234" t="s">
        <v>143</v>
      </c>
      <c r="E417" s="251" t="s">
        <v>1</v>
      </c>
      <c r="F417" s="252" t="s">
        <v>91</v>
      </c>
      <c r="G417" s="250"/>
      <c r="H417" s="253">
        <v>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143</v>
      </c>
      <c r="AU417" s="259" t="s">
        <v>21</v>
      </c>
      <c r="AV417" s="14" t="s">
        <v>21</v>
      </c>
      <c r="AW417" s="14" t="s">
        <v>38</v>
      </c>
      <c r="AX417" s="14" t="s">
        <v>83</v>
      </c>
      <c r="AY417" s="259" t="s">
        <v>132</v>
      </c>
    </row>
    <row r="418" s="15" customFormat="1">
      <c r="A418" s="15"/>
      <c r="B418" s="260"/>
      <c r="C418" s="261"/>
      <c r="D418" s="234" t="s">
        <v>143</v>
      </c>
      <c r="E418" s="262" t="s">
        <v>1</v>
      </c>
      <c r="F418" s="263" t="s">
        <v>145</v>
      </c>
      <c r="G418" s="261"/>
      <c r="H418" s="264">
        <v>1</v>
      </c>
      <c r="I418" s="265"/>
      <c r="J418" s="261"/>
      <c r="K418" s="261"/>
      <c r="L418" s="266"/>
      <c r="M418" s="267"/>
      <c r="N418" s="268"/>
      <c r="O418" s="268"/>
      <c r="P418" s="268"/>
      <c r="Q418" s="268"/>
      <c r="R418" s="268"/>
      <c r="S418" s="268"/>
      <c r="T418" s="26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0" t="s">
        <v>143</v>
      </c>
      <c r="AU418" s="270" t="s">
        <v>21</v>
      </c>
      <c r="AV418" s="15" t="s">
        <v>139</v>
      </c>
      <c r="AW418" s="15" t="s">
        <v>38</v>
      </c>
      <c r="AX418" s="15" t="s">
        <v>91</v>
      </c>
      <c r="AY418" s="270" t="s">
        <v>132</v>
      </c>
    </row>
    <row r="419" s="2" customFormat="1" ht="24.15" customHeight="1">
      <c r="A419" s="39"/>
      <c r="B419" s="40"/>
      <c r="C419" s="271" t="s">
        <v>532</v>
      </c>
      <c r="D419" s="271" t="s">
        <v>285</v>
      </c>
      <c r="E419" s="272" t="s">
        <v>533</v>
      </c>
      <c r="F419" s="273" t="s">
        <v>534</v>
      </c>
      <c r="G419" s="274" t="s">
        <v>365</v>
      </c>
      <c r="H419" s="275">
        <v>4</v>
      </c>
      <c r="I419" s="276"/>
      <c r="J419" s="277">
        <f>ROUND(I419*H419,2)</f>
        <v>0</v>
      </c>
      <c r="K419" s="273" t="s">
        <v>138</v>
      </c>
      <c r="L419" s="278"/>
      <c r="M419" s="279" t="s">
        <v>1</v>
      </c>
      <c r="N419" s="280" t="s">
        <v>48</v>
      </c>
      <c r="O419" s="92"/>
      <c r="P419" s="230">
        <f>O419*H419</f>
        <v>0</v>
      </c>
      <c r="Q419" s="230">
        <v>0.0040000000000000001</v>
      </c>
      <c r="R419" s="230">
        <f>Q419*H419</f>
        <v>0.016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182</v>
      </c>
      <c r="AT419" s="232" t="s">
        <v>285</v>
      </c>
      <c r="AU419" s="232" t="s">
        <v>21</v>
      </c>
      <c r="AY419" s="17" t="s">
        <v>132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7" t="s">
        <v>91</v>
      </c>
      <c r="BK419" s="233">
        <f>ROUND(I419*H419,2)</f>
        <v>0</v>
      </c>
      <c r="BL419" s="17" t="s">
        <v>139</v>
      </c>
      <c r="BM419" s="232" t="s">
        <v>535</v>
      </c>
    </row>
    <row r="420" s="2" customFormat="1">
      <c r="A420" s="39"/>
      <c r="B420" s="40"/>
      <c r="C420" s="41"/>
      <c r="D420" s="234" t="s">
        <v>141</v>
      </c>
      <c r="E420" s="41"/>
      <c r="F420" s="235" t="s">
        <v>534</v>
      </c>
      <c r="G420" s="41"/>
      <c r="H420" s="41"/>
      <c r="I420" s="236"/>
      <c r="J420" s="41"/>
      <c r="K420" s="41"/>
      <c r="L420" s="45"/>
      <c r="M420" s="237"/>
      <c r="N420" s="238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7" t="s">
        <v>141</v>
      </c>
      <c r="AU420" s="17" t="s">
        <v>21</v>
      </c>
    </row>
    <row r="421" s="2" customFormat="1" ht="24.15" customHeight="1">
      <c r="A421" s="39"/>
      <c r="B421" s="40"/>
      <c r="C421" s="221" t="s">
        <v>536</v>
      </c>
      <c r="D421" s="221" t="s">
        <v>134</v>
      </c>
      <c r="E421" s="222" t="s">
        <v>537</v>
      </c>
      <c r="F421" s="223" t="s">
        <v>538</v>
      </c>
      <c r="G421" s="224" t="s">
        <v>203</v>
      </c>
      <c r="H421" s="225">
        <v>12.300000000000001</v>
      </c>
      <c r="I421" s="226"/>
      <c r="J421" s="227">
        <f>ROUND(I421*H421,2)</f>
        <v>0</v>
      </c>
      <c r="K421" s="223" t="s">
        <v>138</v>
      </c>
      <c r="L421" s="45"/>
      <c r="M421" s="228" t="s">
        <v>1</v>
      </c>
      <c r="N421" s="229" t="s">
        <v>48</v>
      </c>
      <c r="O421" s="92"/>
      <c r="P421" s="230">
        <f>O421*H421</f>
        <v>0</v>
      </c>
      <c r="Q421" s="230">
        <v>0</v>
      </c>
      <c r="R421" s="230">
        <f>Q421*H421</f>
        <v>0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139</v>
      </c>
      <c r="AT421" s="232" t="s">
        <v>134</v>
      </c>
      <c r="AU421" s="232" t="s">
        <v>21</v>
      </c>
      <c r="AY421" s="17" t="s">
        <v>132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7" t="s">
        <v>91</v>
      </c>
      <c r="BK421" s="233">
        <f>ROUND(I421*H421,2)</f>
        <v>0</v>
      </c>
      <c r="BL421" s="17" t="s">
        <v>139</v>
      </c>
      <c r="BM421" s="232" t="s">
        <v>539</v>
      </c>
    </row>
    <row r="422" s="2" customFormat="1">
      <c r="A422" s="39"/>
      <c r="B422" s="40"/>
      <c r="C422" s="41"/>
      <c r="D422" s="234" t="s">
        <v>141</v>
      </c>
      <c r="E422" s="41"/>
      <c r="F422" s="235" t="s">
        <v>540</v>
      </c>
      <c r="G422" s="41"/>
      <c r="H422" s="41"/>
      <c r="I422" s="236"/>
      <c r="J422" s="41"/>
      <c r="K422" s="41"/>
      <c r="L422" s="45"/>
      <c r="M422" s="237"/>
      <c r="N422" s="238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7" t="s">
        <v>141</v>
      </c>
      <c r="AU422" s="17" t="s">
        <v>21</v>
      </c>
    </row>
    <row r="423" s="13" customFormat="1">
      <c r="A423" s="13"/>
      <c r="B423" s="239"/>
      <c r="C423" s="240"/>
      <c r="D423" s="234" t="s">
        <v>143</v>
      </c>
      <c r="E423" s="241" t="s">
        <v>1</v>
      </c>
      <c r="F423" s="242" t="s">
        <v>541</v>
      </c>
      <c r="G423" s="240"/>
      <c r="H423" s="241" t="s">
        <v>1</v>
      </c>
      <c r="I423" s="243"/>
      <c r="J423" s="240"/>
      <c r="K423" s="240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143</v>
      </c>
      <c r="AU423" s="248" t="s">
        <v>21</v>
      </c>
      <c r="AV423" s="13" t="s">
        <v>91</v>
      </c>
      <c r="AW423" s="13" t="s">
        <v>38</v>
      </c>
      <c r="AX423" s="13" t="s">
        <v>83</v>
      </c>
      <c r="AY423" s="248" t="s">
        <v>132</v>
      </c>
    </row>
    <row r="424" s="14" customFormat="1">
      <c r="A424" s="14"/>
      <c r="B424" s="249"/>
      <c r="C424" s="250"/>
      <c r="D424" s="234" t="s">
        <v>143</v>
      </c>
      <c r="E424" s="251" t="s">
        <v>1</v>
      </c>
      <c r="F424" s="252" t="s">
        <v>542</v>
      </c>
      <c r="G424" s="250"/>
      <c r="H424" s="253">
        <v>12.300000000000001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9" t="s">
        <v>143</v>
      </c>
      <c r="AU424" s="259" t="s">
        <v>21</v>
      </c>
      <c r="AV424" s="14" t="s">
        <v>21</v>
      </c>
      <c r="AW424" s="14" t="s">
        <v>38</v>
      </c>
      <c r="AX424" s="14" t="s">
        <v>83</v>
      </c>
      <c r="AY424" s="259" t="s">
        <v>132</v>
      </c>
    </row>
    <row r="425" s="15" customFormat="1">
      <c r="A425" s="15"/>
      <c r="B425" s="260"/>
      <c r="C425" s="261"/>
      <c r="D425" s="234" t="s">
        <v>143</v>
      </c>
      <c r="E425" s="262" t="s">
        <v>1</v>
      </c>
      <c r="F425" s="263" t="s">
        <v>145</v>
      </c>
      <c r="G425" s="261"/>
      <c r="H425" s="264">
        <v>12.300000000000001</v>
      </c>
      <c r="I425" s="265"/>
      <c r="J425" s="261"/>
      <c r="K425" s="261"/>
      <c r="L425" s="266"/>
      <c r="M425" s="267"/>
      <c r="N425" s="268"/>
      <c r="O425" s="268"/>
      <c r="P425" s="268"/>
      <c r="Q425" s="268"/>
      <c r="R425" s="268"/>
      <c r="S425" s="268"/>
      <c r="T425" s="26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0" t="s">
        <v>143</v>
      </c>
      <c r="AU425" s="270" t="s">
        <v>21</v>
      </c>
      <c r="AV425" s="15" t="s">
        <v>139</v>
      </c>
      <c r="AW425" s="15" t="s">
        <v>38</v>
      </c>
      <c r="AX425" s="15" t="s">
        <v>91</v>
      </c>
      <c r="AY425" s="270" t="s">
        <v>132</v>
      </c>
    </row>
    <row r="426" s="12" customFormat="1" ht="22.8" customHeight="1">
      <c r="A426" s="12"/>
      <c r="B426" s="205"/>
      <c r="C426" s="206"/>
      <c r="D426" s="207" t="s">
        <v>82</v>
      </c>
      <c r="E426" s="219" t="s">
        <v>187</v>
      </c>
      <c r="F426" s="219" t="s">
        <v>543</v>
      </c>
      <c r="G426" s="206"/>
      <c r="H426" s="206"/>
      <c r="I426" s="209"/>
      <c r="J426" s="220">
        <f>BK426</f>
        <v>0</v>
      </c>
      <c r="K426" s="206"/>
      <c r="L426" s="211"/>
      <c r="M426" s="212"/>
      <c r="N426" s="213"/>
      <c r="O426" s="213"/>
      <c r="P426" s="214">
        <f>SUM(P427:P526)</f>
        <v>0</v>
      </c>
      <c r="Q426" s="213"/>
      <c r="R426" s="214">
        <f>SUM(R427:R526)</f>
        <v>74.421733100000012</v>
      </c>
      <c r="S426" s="213"/>
      <c r="T426" s="215">
        <f>SUM(T427:T526)</f>
        <v>13.8375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6" t="s">
        <v>91</v>
      </c>
      <c r="AT426" s="217" t="s">
        <v>82</v>
      </c>
      <c r="AU426" s="217" t="s">
        <v>91</v>
      </c>
      <c r="AY426" s="216" t="s">
        <v>132</v>
      </c>
      <c r="BK426" s="218">
        <f>SUM(BK427:BK526)</f>
        <v>0</v>
      </c>
    </row>
    <row r="427" s="2" customFormat="1" ht="24.15" customHeight="1">
      <c r="A427" s="39"/>
      <c r="B427" s="40"/>
      <c r="C427" s="221" t="s">
        <v>544</v>
      </c>
      <c r="D427" s="221" t="s">
        <v>134</v>
      </c>
      <c r="E427" s="222" t="s">
        <v>545</v>
      </c>
      <c r="F427" s="223" t="s">
        <v>546</v>
      </c>
      <c r="G427" s="224" t="s">
        <v>365</v>
      </c>
      <c r="H427" s="225">
        <v>14</v>
      </c>
      <c r="I427" s="226"/>
      <c r="J427" s="227">
        <f>ROUND(I427*H427,2)</f>
        <v>0</v>
      </c>
      <c r="K427" s="223" t="s">
        <v>1</v>
      </c>
      <c r="L427" s="45"/>
      <c r="M427" s="228" t="s">
        <v>1</v>
      </c>
      <c r="N427" s="229" t="s">
        <v>48</v>
      </c>
      <c r="O427" s="92"/>
      <c r="P427" s="230">
        <f>O427*H427</f>
        <v>0</v>
      </c>
      <c r="Q427" s="230">
        <v>0</v>
      </c>
      <c r="R427" s="230">
        <f>Q427*H427</f>
        <v>0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139</v>
      </c>
      <c r="AT427" s="232" t="s">
        <v>134</v>
      </c>
      <c r="AU427" s="232" t="s">
        <v>21</v>
      </c>
      <c r="AY427" s="17" t="s">
        <v>132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7" t="s">
        <v>91</v>
      </c>
      <c r="BK427" s="233">
        <f>ROUND(I427*H427,2)</f>
        <v>0</v>
      </c>
      <c r="BL427" s="17" t="s">
        <v>139</v>
      </c>
      <c r="BM427" s="232" t="s">
        <v>547</v>
      </c>
    </row>
    <row r="428" s="2" customFormat="1">
      <c r="A428" s="39"/>
      <c r="B428" s="40"/>
      <c r="C428" s="41"/>
      <c r="D428" s="234" t="s">
        <v>141</v>
      </c>
      <c r="E428" s="41"/>
      <c r="F428" s="235" t="s">
        <v>546</v>
      </c>
      <c r="G428" s="41"/>
      <c r="H428" s="41"/>
      <c r="I428" s="236"/>
      <c r="J428" s="41"/>
      <c r="K428" s="41"/>
      <c r="L428" s="45"/>
      <c r="M428" s="237"/>
      <c r="N428" s="238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7" t="s">
        <v>141</v>
      </c>
      <c r="AU428" s="17" t="s">
        <v>21</v>
      </c>
    </row>
    <row r="429" s="14" customFormat="1">
      <c r="A429" s="14"/>
      <c r="B429" s="249"/>
      <c r="C429" s="250"/>
      <c r="D429" s="234" t="s">
        <v>143</v>
      </c>
      <c r="E429" s="251" t="s">
        <v>1</v>
      </c>
      <c r="F429" s="252" t="s">
        <v>221</v>
      </c>
      <c r="G429" s="250"/>
      <c r="H429" s="253">
        <v>14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9" t="s">
        <v>143</v>
      </c>
      <c r="AU429" s="259" t="s">
        <v>21</v>
      </c>
      <c r="AV429" s="14" t="s">
        <v>21</v>
      </c>
      <c r="AW429" s="14" t="s">
        <v>38</v>
      </c>
      <c r="AX429" s="14" t="s">
        <v>83</v>
      </c>
      <c r="AY429" s="259" t="s">
        <v>132</v>
      </c>
    </row>
    <row r="430" s="15" customFormat="1">
      <c r="A430" s="15"/>
      <c r="B430" s="260"/>
      <c r="C430" s="261"/>
      <c r="D430" s="234" t="s">
        <v>143</v>
      </c>
      <c r="E430" s="262" t="s">
        <v>1</v>
      </c>
      <c r="F430" s="263" t="s">
        <v>145</v>
      </c>
      <c r="G430" s="261"/>
      <c r="H430" s="264">
        <v>14</v>
      </c>
      <c r="I430" s="265"/>
      <c r="J430" s="261"/>
      <c r="K430" s="261"/>
      <c r="L430" s="266"/>
      <c r="M430" s="267"/>
      <c r="N430" s="268"/>
      <c r="O430" s="268"/>
      <c r="P430" s="268"/>
      <c r="Q430" s="268"/>
      <c r="R430" s="268"/>
      <c r="S430" s="268"/>
      <c r="T430" s="26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0" t="s">
        <v>143</v>
      </c>
      <c r="AU430" s="270" t="s">
        <v>21</v>
      </c>
      <c r="AV430" s="15" t="s">
        <v>139</v>
      </c>
      <c r="AW430" s="15" t="s">
        <v>38</v>
      </c>
      <c r="AX430" s="15" t="s">
        <v>91</v>
      </c>
      <c r="AY430" s="270" t="s">
        <v>132</v>
      </c>
    </row>
    <row r="431" s="2" customFormat="1" ht="24.15" customHeight="1">
      <c r="A431" s="39"/>
      <c r="B431" s="40"/>
      <c r="C431" s="221" t="s">
        <v>548</v>
      </c>
      <c r="D431" s="221" t="s">
        <v>134</v>
      </c>
      <c r="E431" s="222" t="s">
        <v>549</v>
      </c>
      <c r="F431" s="223" t="s">
        <v>550</v>
      </c>
      <c r="G431" s="224" t="s">
        <v>365</v>
      </c>
      <c r="H431" s="225">
        <v>6</v>
      </c>
      <c r="I431" s="226"/>
      <c r="J431" s="227">
        <f>ROUND(I431*H431,2)</f>
        <v>0</v>
      </c>
      <c r="K431" s="223" t="s">
        <v>1</v>
      </c>
      <c r="L431" s="45"/>
      <c r="M431" s="228" t="s">
        <v>1</v>
      </c>
      <c r="N431" s="229" t="s">
        <v>48</v>
      </c>
      <c r="O431" s="92"/>
      <c r="P431" s="230">
        <f>O431*H431</f>
        <v>0</v>
      </c>
      <c r="Q431" s="230">
        <v>0</v>
      </c>
      <c r="R431" s="230">
        <f>Q431*H431</f>
        <v>0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139</v>
      </c>
      <c r="AT431" s="232" t="s">
        <v>134</v>
      </c>
      <c r="AU431" s="232" t="s">
        <v>21</v>
      </c>
      <c r="AY431" s="17" t="s">
        <v>132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7" t="s">
        <v>91</v>
      </c>
      <c r="BK431" s="233">
        <f>ROUND(I431*H431,2)</f>
        <v>0</v>
      </c>
      <c r="BL431" s="17" t="s">
        <v>139</v>
      </c>
      <c r="BM431" s="232" t="s">
        <v>551</v>
      </c>
    </row>
    <row r="432" s="2" customFormat="1">
      <c r="A432" s="39"/>
      <c r="B432" s="40"/>
      <c r="C432" s="41"/>
      <c r="D432" s="234" t="s">
        <v>141</v>
      </c>
      <c r="E432" s="41"/>
      <c r="F432" s="235" t="s">
        <v>550</v>
      </c>
      <c r="G432" s="41"/>
      <c r="H432" s="41"/>
      <c r="I432" s="236"/>
      <c r="J432" s="41"/>
      <c r="K432" s="41"/>
      <c r="L432" s="45"/>
      <c r="M432" s="237"/>
      <c r="N432" s="238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7" t="s">
        <v>141</v>
      </c>
      <c r="AU432" s="17" t="s">
        <v>21</v>
      </c>
    </row>
    <row r="433" s="14" customFormat="1">
      <c r="A433" s="14"/>
      <c r="B433" s="249"/>
      <c r="C433" s="250"/>
      <c r="D433" s="234" t="s">
        <v>143</v>
      </c>
      <c r="E433" s="251" t="s">
        <v>1</v>
      </c>
      <c r="F433" s="252" t="s">
        <v>168</v>
      </c>
      <c r="G433" s="250"/>
      <c r="H433" s="253">
        <v>6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9" t="s">
        <v>143</v>
      </c>
      <c r="AU433" s="259" t="s">
        <v>21</v>
      </c>
      <c r="AV433" s="14" t="s">
        <v>21</v>
      </c>
      <c r="AW433" s="14" t="s">
        <v>38</v>
      </c>
      <c r="AX433" s="14" t="s">
        <v>83</v>
      </c>
      <c r="AY433" s="259" t="s">
        <v>132</v>
      </c>
    </row>
    <row r="434" s="15" customFormat="1">
      <c r="A434" s="15"/>
      <c r="B434" s="260"/>
      <c r="C434" s="261"/>
      <c r="D434" s="234" t="s">
        <v>143</v>
      </c>
      <c r="E434" s="262" t="s">
        <v>1</v>
      </c>
      <c r="F434" s="263" t="s">
        <v>145</v>
      </c>
      <c r="G434" s="261"/>
      <c r="H434" s="264">
        <v>6</v>
      </c>
      <c r="I434" s="265"/>
      <c r="J434" s="261"/>
      <c r="K434" s="261"/>
      <c r="L434" s="266"/>
      <c r="M434" s="267"/>
      <c r="N434" s="268"/>
      <c r="O434" s="268"/>
      <c r="P434" s="268"/>
      <c r="Q434" s="268"/>
      <c r="R434" s="268"/>
      <c r="S434" s="268"/>
      <c r="T434" s="269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0" t="s">
        <v>143</v>
      </c>
      <c r="AU434" s="270" t="s">
        <v>21</v>
      </c>
      <c r="AV434" s="15" t="s">
        <v>139</v>
      </c>
      <c r="AW434" s="15" t="s">
        <v>38</v>
      </c>
      <c r="AX434" s="15" t="s">
        <v>91</v>
      </c>
      <c r="AY434" s="270" t="s">
        <v>132</v>
      </c>
    </row>
    <row r="435" s="2" customFormat="1" ht="21.75" customHeight="1">
      <c r="A435" s="39"/>
      <c r="B435" s="40"/>
      <c r="C435" s="271" t="s">
        <v>552</v>
      </c>
      <c r="D435" s="271" t="s">
        <v>285</v>
      </c>
      <c r="E435" s="272" t="s">
        <v>553</v>
      </c>
      <c r="F435" s="273" t="s">
        <v>554</v>
      </c>
      <c r="G435" s="274" t="s">
        <v>365</v>
      </c>
      <c r="H435" s="275">
        <v>14</v>
      </c>
      <c r="I435" s="276"/>
      <c r="J435" s="277">
        <f>ROUND(I435*H435,2)</f>
        <v>0</v>
      </c>
      <c r="K435" s="273" t="s">
        <v>1</v>
      </c>
      <c r="L435" s="278"/>
      <c r="M435" s="279" t="s">
        <v>1</v>
      </c>
      <c r="N435" s="280" t="s">
        <v>48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182</v>
      </c>
      <c r="AT435" s="232" t="s">
        <v>285</v>
      </c>
      <c r="AU435" s="232" t="s">
        <v>21</v>
      </c>
      <c r="AY435" s="17" t="s">
        <v>132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7" t="s">
        <v>91</v>
      </c>
      <c r="BK435" s="233">
        <f>ROUND(I435*H435,2)</f>
        <v>0</v>
      </c>
      <c r="BL435" s="17" t="s">
        <v>139</v>
      </c>
      <c r="BM435" s="232" t="s">
        <v>555</v>
      </c>
    </row>
    <row r="436" s="2" customFormat="1">
      <c r="A436" s="39"/>
      <c r="B436" s="40"/>
      <c r="C436" s="41"/>
      <c r="D436" s="234" t="s">
        <v>141</v>
      </c>
      <c r="E436" s="41"/>
      <c r="F436" s="235" t="s">
        <v>554</v>
      </c>
      <c r="G436" s="41"/>
      <c r="H436" s="41"/>
      <c r="I436" s="236"/>
      <c r="J436" s="41"/>
      <c r="K436" s="41"/>
      <c r="L436" s="45"/>
      <c r="M436" s="237"/>
      <c r="N436" s="238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7" t="s">
        <v>141</v>
      </c>
      <c r="AU436" s="17" t="s">
        <v>21</v>
      </c>
    </row>
    <row r="437" s="14" customFormat="1">
      <c r="A437" s="14"/>
      <c r="B437" s="249"/>
      <c r="C437" s="250"/>
      <c r="D437" s="234" t="s">
        <v>143</v>
      </c>
      <c r="E437" s="251" t="s">
        <v>1</v>
      </c>
      <c r="F437" s="252" t="s">
        <v>221</v>
      </c>
      <c r="G437" s="250"/>
      <c r="H437" s="253">
        <v>14</v>
      </c>
      <c r="I437" s="254"/>
      <c r="J437" s="250"/>
      <c r="K437" s="250"/>
      <c r="L437" s="255"/>
      <c r="M437" s="256"/>
      <c r="N437" s="257"/>
      <c r="O437" s="257"/>
      <c r="P437" s="257"/>
      <c r="Q437" s="257"/>
      <c r="R437" s="257"/>
      <c r="S437" s="257"/>
      <c r="T437" s="25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9" t="s">
        <v>143</v>
      </c>
      <c r="AU437" s="259" t="s">
        <v>21</v>
      </c>
      <c r="AV437" s="14" t="s">
        <v>21</v>
      </c>
      <c r="AW437" s="14" t="s">
        <v>38</v>
      </c>
      <c r="AX437" s="14" t="s">
        <v>83</v>
      </c>
      <c r="AY437" s="259" t="s">
        <v>132</v>
      </c>
    </row>
    <row r="438" s="15" customFormat="1">
      <c r="A438" s="15"/>
      <c r="B438" s="260"/>
      <c r="C438" s="261"/>
      <c r="D438" s="234" t="s">
        <v>143</v>
      </c>
      <c r="E438" s="262" t="s">
        <v>1</v>
      </c>
      <c r="F438" s="263" t="s">
        <v>145</v>
      </c>
      <c r="G438" s="261"/>
      <c r="H438" s="264">
        <v>14</v>
      </c>
      <c r="I438" s="265"/>
      <c r="J438" s="261"/>
      <c r="K438" s="261"/>
      <c r="L438" s="266"/>
      <c r="M438" s="267"/>
      <c r="N438" s="268"/>
      <c r="O438" s="268"/>
      <c r="P438" s="268"/>
      <c r="Q438" s="268"/>
      <c r="R438" s="268"/>
      <c r="S438" s="268"/>
      <c r="T438" s="269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0" t="s">
        <v>143</v>
      </c>
      <c r="AU438" s="270" t="s">
        <v>21</v>
      </c>
      <c r="AV438" s="15" t="s">
        <v>139</v>
      </c>
      <c r="AW438" s="15" t="s">
        <v>38</v>
      </c>
      <c r="AX438" s="15" t="s">
        <v>91</v>
      </c>
      <c r="AY438" s="270" t="s">
        <v>132</v>
      </c>
    </row>
    <row r="439" s="2" customFormat="1" ht="16.5" customHeight="1">
      <c r="A439" s="39"/>
      <c r="B439" s="40"/>
      <c r="C439" s="271" t="s">
        <v>556</v>
      </c>
      <c r="D439" s="271" t="s">
        <v>285</v>
      </c>
      <c r="E439" s="272" t="s">
        <v>557</v>
      </c>
      <c r="F439" s="273" t="s">
        <v>558</v>
      </c>
      <c r="G439" s="274" t="s">
        <v>365</v>
      </c>
      <c r="H439" s="275">
        <v>6</v>
      </c>
      <c r="I439" s="276"/>
      <c r="J439" s="277">
        <f>ROUND(I439*H439,2)</f>
        <v>0</v>
      </c>
      <c r="K439" s="273" t="s">
        <v>1</v>
      </c>
      <c r="L439" s="278"/>
      <c r="M439" s="279" t="s">
        <v>1</v>
      </c>
      <c r="N439" s="280" t="s">
        <v>48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182</v>
      </c>
      <c r="AT439" s="232" t="s">
        <v>285</v>
      </c>
      <c r="AU439" s="232" t="s">
        <v>21</v>
      </c>
      <c r="AY439" s="17" t="s">
        <v>132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7" t="s">
        <v>91</v>
      </c>
      <c r="BK439" s="233">
        <f>ROUND(I439*H439,2)</f>
        <v>0</v>
      </c>
      <c r="BL439" s="17" t="s">
        <v>139</v>
      </c>
      <c r="BM439" s="232" t="s">
        <v>559</v>
      </c>
    </row>
    <row r="440" s="2" customFormat="1">
      <c r="A440" s="39"/>
      <c r="B440" s="40"/>
      <c r="C440" s="41"/>
      <c r="D440" s="234" t="s">
        <v>141</v>
      </c>
      <c r="E440" s="41"/>
      <c r="F440" s="235" t="s">
        <v>558</v>
      </c>
      <c r="G440" s="41"/>
      <c r="H440" s="41"/>
      <c r="I440" s="236"/>
      <c r="J440" s="41"/>
      <c r="K440" s="41"/>
      <c r="L440" s="45"/>
      <c r="M440" s="237"/>
      <c r="N440" s="238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7" t="s">
        <v>141</v>
      </c>
      <c r="AU440" s="17" t="s">
        <v>21</v>
      </c>
    </row>
    <row r="441" s="14" customFormat="1">
      <c r="A441" s="14"/>
      <c r="B441" s="249"/>
      <c r="C441" s="250"/>
      <c r="D441" s="234" t="s">
        <v>143</v>
      </c>
      <c r="E441" s="251" t="s">
        <v>1</v>
      </c>
      <c r="F441" s="252" t="s">
        <v>168</v>
      </c>
      <c r="G441" s="250"/>
      <c r="H441" s="253">
        <v>6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143</v>
      </c>
      <c r="AU441" s="259" t="s">
        <v>21</v>
      </c>
      <c r="AV441" s="14" t="s">
        <v>21</v>
      </c>
      <c r="AW441" s="14" t="s">
        <v>38</v>
      </c>
      <c r="AX441" s="14" t="s">
        <v>83</v>
      </c>
      <c r="AY441" s="259" t="s">
        <v>132</v>
      </c>
    </row>
    <row r="442" s="15" customFormat="1">
      <c r="A442" s="15"/>
      <c r="B442" s="260"/>
      <c r="C442" s="261"/>
      <c r="D442" s="234" t="s">
        <v>143</v>
      </c>
      <c r="E442" s="262" t="s">
        <v>1</v>
      </c>
      <c r="F442" s="263" t="s">
        <v>145</v>
      </c>
      <c r="G442" s="261"/>
      <c r="H442" s="264">
        <v>6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0" t="s">
        <v>143</v>
      </c>
      <c r="AU442" s="270" t="s">
        <v>21</v>
      </c>
      <c r="AV442" s="15" t="s">
        <v>139</v>
      </c>
      <c r="AW442" s="15" t="s">
        <v>38</v>
      </c>
      <c r="AX442" s="15" t="s">
        <v>91</v>
      </c>
      <c r="AY442" s="270" t="s">
        <v>132</v>
      </c>
    </row>
    <row r="443" s="2" customFormat="1" ht="24.15" customHeight="1">
      <c r="A443" s="39"/>
      <c r="B443" s="40"/>
      <c r="C443" s="221" t="s">
        <v>560</v>
      </c>
      <c r="D443" s="221" t="s">
        <v>134</v>
      </c>
      <c r="E443" s="222" t="s">
        <v>561</v>
      </c>
      <c r="F443" s="223" t="s">
        <v>562</v>
      </c>
      <c r="G443" s="224" t="s">
        <v>137</v>
      </c>
      <c r="H443" s="225">
        <v>79</v>
      </c>
      <c r="I443" s="226"/>
      <c r="J443" s="227">
        <f>ROUND(I443*H443,2)</f>
        <v>0</v>
      </c>
      <c r="K443" s="223" t="s">
        <v>138</v>
      </c>
      <c r="L443" s="45"/>
      <c r="M443" s="228" t="s">
        <v>1</v>
      </c>
      <c r="N443" s="229" t="s">
        <v>48</v>
      </c>
      <c r="O443" s="92"/>
      <c r="P443" s="230">
        <f>O443*H443</f>
        <v>0</v>
      </c>
      <c r="Q443" s="230">
        <v>0.0016000000000000001</v>
      </c>
      <c r="R443" s="230">
        <f>Q443*H443</f>
        <v>0.12640000000000001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139</v>
      </c>
      <c r="AT443" s="232" t="s">
        <v>134</v>
      </c>
      <c r="AU443" s="232" t="s">
        <v>21</v>
      </c>
      <c r="AY443" s="17" t="s">
        <v>132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7" t="s">
        <v>91</v>
      </c>
      <c r="BK443" s="233">
        <f>ROUND(I443*H443,2)</f>
        <v>0</v>
      </c>
      <c r="BL443" s="17" t="s">
        <v>139</v>
      </c>
      <c r="BM443" s="232" t="s">
        <v>563</v>
      </c>
    </row>
    <row r="444" s="2" customFormat="1">
      <c r="A444" s="39"/>
      <c r="B444" s="40"/>
      <c r="C444" s="41"/>
      <c r="D444" s="234" t="s">
        <v>141</v>
      </c>
      <c r="E444" s="41"/>
      <c r="F444" s="235" t="s">
        <v>564</v>
      </c>
      <c r="G444" s="41"/>
      <c r="H444" s="41"/>
      <c r="I444" s="236"/>
      <c r="J444" s="41"/>
      <c r="K444" s="41"/>
      <c r="L444" s="45"/>
      <c r="M444" s="237"/>
      <c r="N444" s="238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7" t="s">
        <v>141</v>
      </c>
      <c r="AU444" s="17" t="s">
        <v>21</v>
      </c>
    </row>
    <row r="445" s="13" customFormat="1">
      <c r="A445" s="13"/>
      <c r="B445" s="239"/>
      <c r="C445" s="240"/>
      <c r="D445" s="234" t="s">
        <v>143</v>
      </c>
      <c r="E445" s="241" t="s">
        <v>1</v>
      </c>
      <c r="F445" s="242" t="s">
        <v>565</v>
      </c>
      <c r="G445" s="240"/>
      <c r="H445" s="241" t="s">
        <v>1</v>
      </c>
      <c r="I445" s="243"/>
      <c r="J445" s="240"/>
      <c r="K445" s="240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143</v>
      </c>
      <c r="AU445" s="248" t="s">
        <v>21</v>
      </c>
      <c r="AV445" s="13" t="s">
        <v>91</v>
      </c>
      <c r="AW445" s="13" t="s">
        <v>38</v>
      </c>
      <c r="AX445" s="13" t="s">
        <v>83</v>
      </c>
      <c r="AY445" s="248" t="s">
        <v>132</v>
      </c>
    </row>
    <row r="446" s="14" customFormat="1">
      <c r="A446" s="14"/>
      <c r="B446" s="249"/>
      <c r="C446" s="250"/>
      <c r="D446" s="234" t="s">
        <v>143</v>
      </c>
      <c r="E446" s="251" t="s">
        <v>1</v>
      </c>
      <c r="F446" s="252" t="s">
        <v>379</v>
      </c>
      <c r="G446" s="250"/>
      <c r="H446" s="253">
        <v>39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143</v>
      </c>
      <c r="AU446" s="259" t="s">
        <v>21</v>
      </c>
      <c r="AV446" s="14" t="s">
        <v>21</v>
      </c>
      <c r="AW446" s="14" t="s">
        <v>38</v>
      </c>
      <c r="AX446" s="14" t="s">
        <v>83</v>
      </c>
      <c r="AY446" s="259" t="s">
        <v>132</v>
      </c>
    </row>
    <row r="447" s="13" customFormat="1">
      <c r="A447" s="13"/>
      <c r="B447" s="239"/>
      <c r="C447" s="240"/>
      <c r="D447" s="234" t="s">
        <v>143</v>
      </c>
      <c r="E447" s="241" t="s">
        <v>1</v>
      </c>
      <c r="F447" s="242" t="s">
        <v>566</v>
      </c>
      <c r="G447" s="240"/>
      <c r="H447" s="241" t="s">
        <v>1</v>
      </c>
      <c r="I447" s="243"/>
      <c r="J447" s="240"/>
      <c r="K447" s="240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143</v>
      </c>
      <c r="AU447" s="248" t="s">
        <v>21</v>
      </c>
      <c r="AV447" s="13" t="s">
        <v>91</v>
      </c>
      <c r="AW447" s="13" t="s">
        <v>38</v>
      </c>
      <c r="AX447" s="13" t="s">
        <v>83</v>
      </c>
      <c r="AY447" s="248" t="s">
        <v>132</v>
      </c>
    </row>
    <row r="448" s="14" customFormat="1">
      <c r="A448" s="14"/>
      <c r="B448" s="249"/>
      <c r="C448" s="250"/>
      <c r="D448" s="234" t="s">
        <v>143</v>
      </c>
      <c r="E448" s="251" t="s">
        <v>1</v>
      </c>
      <c r="F448" s="252" t="s">
        <v>385</v>
      </c>
      <c r="G448" s="250"/>
      <c r="H448" s="253">
        <v>40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143</v>
      </c>
      <c r="AU448" s="259" t="s">
        <v>21</v>
      </c>
      <c r="AV448" s="14" t="s">
        <v>21</v>
      </c>
      <c r="AW448" s="14" t="s">
        <v>38</v>
      </c>
      <c r="AX448" s="14" t="s">
        <v>83</v>
      </c>
      <c r="AY448" s="259" t="s">
        <v>132</v>
      </c>
    </row>
    <row r="449" s="15" customFormat="1">
      <c r="A449" s="15"/>
      <c r="B449" s="260"/>
      <c r="C449" s="261"/>
      <c r="D449" s="234" t="s">
        <v>143</v>
      </c>
      <c r="E449" s="262" t="s">
        <v>1</v>
      </c>
      <c r="F449" s="263" t="s">
        <v>145</v>
      </c>
      <c r="G449" s="261"/>
      <c r="H449" s="264">
        <v>79</v>
      </c>
      <c r="I449" s="265"/>
      <c r="J449" s="261"/>
      <c r="K449" s="261"/>
      <c r="L449" s="266"/>
      <c r="M449" s="267"/>
      <c r="N449" s="268"/>
      <c r="O449" s="268"/>
      <c r="P449" s="268"/>
      <c r="Q449" s="268"/>
      <c r="R449" s="268"/>
      <c r="S449" s="268"/>
      <c r="T449" s="269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0" t="s">
        <v>143</v>
      </c>
      <c r="AU449" s="270" t="s">
        <v>21</v>
      </c>
      <c r="AV449" s="15" t="s">
        <v>139</v>
      </c>
      <c r="AW449" s="15" t="s">
        <v>38</v>
      </c>
      <c r="AX449" s="15" t="s">
        <v>91</v>
      </c>
      <c r="AY449" s="270" t="s">
        <v>132</v>
      </c>
    </row>
    <row r="450" s="2" customFormat="1" ht="16.5" customHeight="1">
      <c r="A450" s="39"/>
      <c r="B450" s="40"/>
      <c r="C450" s="221" t="s">
        <v>567</v>
      </c>
      <c r="D450" s="221" t="s">
        <v>134</v>
      </c>
      <c r="E450" s="222" t="s">
        <v>568</v>
      </c>
      <c r="F450" s="223" t="s">
        <v>569</v>
      </c>
      <c r="G450" s="224" t="s">
        <v>137</v>
      </c>
      <c r="H450" s="225">
        <v>40</v>
      </c>
      <c r="I450" s="226"/>
      <c r="J450" s="227">
        <f>ROUND(I450*H450,2)</f>
        <v>0</v>
      </c>
      <c r="K450" s="223" t="s">
        <v>138</v>
      </c>
      <c r="L450" s="45"/>
      <c r="M450" s="228" t="s">
        <v>1</v>
      </c>
      <c r="N450" s="229" t="s">
        <v>48</v>
      </c>
      <c r="O450" s="92"/>
      <c r="P450" s="230">
        <f>O450*H450</f>
        <v>0</v>
      </c>
      <c r="Q450" s="230">
        <v>1.0000000000000001E-05</v>
      </c>
      <c r="R450" s="230">
        <f>Q450*H450</f>
        <v>0.00040000000000000002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139</v>
      </c>
      <c r="AT450" s="232" t="s">
        <v>134</v>
      </c>
      <c r="AU450" s="232" t="s">
        <v>21</v>
      </c>
      <c r="AY450" s="17" t="s">
        <v>132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7" t="s">
        <v>91</v>
      </c>
      <c r="BK450" s="233">
        <f>ROUND(I450*H450,2)</f>
        <v>0</v>
      </c>
      <c r="BL450" s="17" t="s">
        <v>139</v>
      </c>
      <c r="BM450" s="232" t="s">
        <v>570</v>
      </c>
    </row>
    <row r="451" s="2" customFormat="1">
      <c r="A451" s="39"/>
      <c r="B451" s="40"/>
      <c r="C451" s="41"/>
      <c r="D451" s="234" t="s">
        <v>141</v>
      </c>
      <c r="E451" s="41"/>
      <c r="F451" s="235" t="s">
        <v>571</v>
      </c>
      <c r="G451" s="41"/>
      <c r="H451" s="41"/>
      <c r="I451" s="236"/>
      <c r="J451" s="41"/>
      <c r="K451" s="41"/>
      <c r="L451" s="45"/>
      <c r="M451" s="237"/>
      <c r="N451" s="238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7" t="s">
        <v>141</v>
      </c>
      <c r="AU451" s="17" t="s">
        <v>21</v>
      </c>
    </row>
    <row r="452" s="13" customFormat="1">
      <c r="A452" s="13"/>
      <c r="B452" s="239"/>
      <c r="C452" s="240"/>
      <c r="D452" s="234" t="s">
        <v>143</v>
      </c>
      <c r="E452" s="241" t="s">
        <v>1</v>
      </c>
      <c r="F452" s="242" t="s">
        <v>572</v>
      </c>
      <c r="G452" s="240"/>
      <c r="H452" s="241" t="s">
        <v>1</v>
      </c>
      <c r="I452" s="243"/>
      <c r="J452" s="240"/>
      <c r="K452" s="240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143</v>
      </c>
      <c r="AU452" s="248" t="s">
        <v>21</v>
      </c>
      <c r="AV452" s="13" t="s">
        <v>91</v>
      </c>
      <c r="AW452" s="13" t="s">
        <v>38</v>
      </c>
      <c r="AX452" s="13" t="s">
        <v>83</v>
      </c>
      <c r="AY452" s="248" t="s">
        <v>132</v>
      </c>
    </row>
    <row r="453" s="14" customFormat="1">
      <c r="A453" s="14"/>
      <c r="B453" s="249"/>
      <c r="C453" s="250"/>
      <c r="D453" s="234" t="s">
        <v>143</v>
      </c>
      <c r="E453" s="251" t="s">
        <v>1</v>
      </c>
      <c r="F453" s="252" t="s">
        <v>385</v>
      </c>
      <c r="G453" s="250"/>
      <c r="H453" s="253">
        <v>40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9" t="s">
        <v>143</v>
      </c>
      <c r="AU453" s="259" t="s">
        <v>21</v>
      </c>
      <c r="AV453" s="14" t="s">
        <v>21</v>
      </c>
      <c r="AW453" s="14" t="s">
        <v>38</v>
      </c>
      <c r="AX453" s="14" t="s">
        <v>83</v>
      </c>
      <c r="AY453" s="259" t="s">
        <v>132</v>
      </c>
    </row>
    <row r="454" s="15" customFormat="1">
      <c r="A454" s="15"/>
      <c r="B454" s="260"/>
      <c r="C454" s="261"/>
      <c r="D454" s="234" t="s">
        <v>143</v>
      </c>
      <c r="E454" s="262" t="s">
        <v>1</v>
      </c>
      <c r="F454" s="263" t="s">
        <v>145</v>
      </c>
      <c r="G454" s="261"/>
      <c r="H454" s="264">
        <v>40</v>
      </c>
      <c r="I454" s="265"/>
      <c r="J454" s="261"/>
      <c r="K454" s="261"/>
      <c r="L454" s="266"/>
      <c r="M454" s="267"/>
      <c r="N454" s="268"/>
      <c r="O454" s="268"/>
      <c r="P454" s="268"/>
      <c r="Q454" s="268"/>
      <c r="R454" s="268"/>
      <c r="S454" s="268"/>
      <c r="T454" s="269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0" t="s">
        <v>143</v>
      </c>
      <c r="AU454" s="270" t="s">
        <v>21</v>
      </c>
      <c r="AV454" s="15" t="s">
        <v>139</v>
      </c>
      <c r="AW454" s="15" t="s">
        <v>38</v>
      </c>
      <c r="AX454" s="15" t="s">
        <v>91</v>
      </c>
      <c r="AY454" s="270" t="s">
        <v>132</v>
      </c>
    </row>
    <row r="455" s="2" customFormat="1" ht="24.15" customHeight="1">
      <c r="A455" s="39"/>
      <c r="B455" s="40"/>
      <c r="C455" s="221" t="s">
        <v>573</v>
      </c>
      <c r="D455" s="221" t="s">
        <v>134</v>
      </c>
      <c r="E455" s="222" t="s">
        <v>574</v>
      </c>
      <c r="F455" s="223" t="s">
        <v>575</v>
      </c>
      <c r="G455" s="224" t="s">
        <v>196</v>
      </c>
      <c r="H455" s="225">
        <v>26</v>
      </c>
      <c r="I455" s="226"/>
      <c r="J455" s="227">
        <f>ROUND(I455*H455,2)</f>
        <v>0</v>
      </c>
      <c r="K455" s="223" t="s">
        <v>138</v>
      </c>
      <c r="L455" s="45"/>
      <c r="M455" s="228" t="s">
        <v>1</v>
      </c>
      <c r="N455" s="229" t="s">
        <v>48</v>
      </c>
      <c r="O455" s="92"/>
      <c r="P455" s="230">
        <f>O455*H455</f>
        <v>0</v>
      </c>
      <c r="Q455" s="230">
        <v>0.20219000000000001</v>
      </c>
      <c r="R455" s="230">
        <f>Q455*H455</f>
        <v>5.2569400000000002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139</v>
      </c>
      <c r="AT455" s="232" t="s">
        <v>134</v>
      </c>
      <c r="AU455" s="232" t="s">
        <v>21</v>
      </c>
      <c r="AY455" s="17" t="s">
        <v>132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7" t="s">
        <v>91</v>
      </c>
      <c r="BK455" s="233">
        <f>ROUND(I455*H455,2)</f>
        <v>0</v>
      </c>
      <c r="BL455" s="17" t="s">
        <v>139</v>
      </c>
      <c r="BM455" s="232" t="s">
        <v>576</v>
      </c>
    </row>
    <row r="456" s="2" customFormat="1">
      <c r="A456" s="39"/>
      <c r="B456" s="40"/>
      <c r="C456" s="41"/>
      <c r="D456" s="234" t="s">
        <v>141</v>
      </c>
      <c r="E456" s="41"/>
      <c r="F456" s="235" t="s">
        <v>577</v>
      </c>
      <c r="G456" s="41"/>
      <c r="H456" s="41"/>
      <c r="I456" s="236"/>
      <c r="J456" s="41"/>
      <c r="K456" s="41"/>
      <c r="L456" s="45"/>
      <c r="M456" s="237"/>
      <c r="N456" s="238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7" t="s">
        <v>141</v>
      </c>
      <c r="AU456" s="17" t="s">
        <v>21</v>
      </c>
    </row>
    <row r="457" s="13" customFormat="1">
      <c r="A457" s="13"/>
      <c r="B457" s="239"/>
      <c r="C457" s="240"/>
      <c r="D457" s="234" t="s">
        <v>143</v>
      </c>
      <c r="E457" s="241" t="s">
        <v>1</v>
      </c>
      <c r="F457" s="242" t="s">
        <v>578</v>
      </c>
      <c r="G457" s="240"/>
      <c r="H457" s="241" t="s">
        <v>1</v>
      </c>
      <c r="I457" s="243"/>
      <c r="J457" s="240"/>
      <c r="K457" s="240"/>
      <c r="L457" s="244"/>
      <c r="M457" s="245"/>
      <c r="N457" s="246"/>
      <c r="O457" s="246"/>
      <c r="P457" s="246"/>
      <c r="Q457" s="246"/>
      <c r="R457" s="246"/>
      <c r="S457" s="246"/>
      <c r="T457" s="24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8" t="s">
        <v>143</v>
      </c>
      <c r="AU457" s="248" t="s">
        <v>21</v>
      </c>
      <c r="AV457" s="13" t="s">
        <v>91</v>
      </c>
      <c r="AW457" s="13" t="s">
        <v>38</v>
      </c>
      <c r="AX457" s="13" t="s">
        <v>83</v>
      </c>
      <c r="AY457" s="248" t="s">
        <v>132</v>
      </c>
    </row>
    <row r="458" s="14" customFormat="1">
      <c r="A458" s="14"/>
      <c r="B458" s="249"/>
      <c r="C458" s="250"/>
      <c r="D458" s="234" t="s">
        <v>143</v>
      </c>
      <c r="E458" s="251" t="s">
        <v>1</v>
      </c>
      <c r="F458" s="252" t="s">
        <v>302</v>
      </c>
      <c r="G458" s="250"/>
      <c r="H458" s="253">
        <v>26</v>
      </c>
      <c r="I458" s="254"/>
      <c r="J458" s="250"/>
      <c r="K458" s="250"/>
      <c r="L458" s="255"/>
      <c r="M458" s="256"/>
      <c r="N458" s="257"/>
      <c r="O458" s="257"/>
      <c r="P458" s="257"/>
      <c r="Q458" s="257"/>
      <c r="R458" s="257"/>
      <c r="S458" s="257"/>
      <c r="T458" s="25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9" t="s">
        <v>143</v>
      </c>
      <c r="AU458" s="259" t="s">
        <v>21</v>
      </c>
      <c r="AV458" s="14" t="s">
        <v>21</v>
      </c>
      <c r="AW458" s="14" t="s">
        <v>38</v>
      </c>
      <c r="AX458" s="14" t="s">
        <v>83</v>
      </c>
      <c r="AY458" s="259" t="s">
        <v>132</v>
      </c>
    </row>
    <row r="459" s="15" customFormat="1">
      <c r="A459" s="15"/>
      <c r="B459" s="260"/>
      <c r="C459" s="261"/>
      <c r="D459" s="234" t="s">
        <v>143</v>
      </c>
      <c r="E459" s="262" t="s">
        <v>1</v>
      </c>
      <c r="F459" s="263" t="s">
        <v>145</v>
      </c>
      <c r="G459" s="261"/>
      <c r="H459" s="264">
        <v>26</v>
      </c>
      <c r="I459" s="265"/>
      <c r="J459" s="261"/>
      <c r="K459" s="261"/>
      <c r="L459" s="266"/>
      <c r="M459" s="267"/>
      <c r="N459" s="268"/>
      <c r="O459" s="268"/>
      <c r="P459" s="268"/>
      <c r="Q459" s="268"/>
      <c r="R459" s="268"/>
      <c r="S459" s="268"/>
      <c r="T459" s="26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0" t="s">
        <v>143</v>
      </c>
      <c r="AU459" s="270" t="s">
        <v>21</v>
      </c>
      <c r="AV459" s="15" t="s">
        <v>139</v>
      </c>
      <c r="AW459" s="15" t="s">
        <v>38</v>
      </c>
      <c r="AX459" s="15" t="s">
        <v>91</v>
      </c>
      <c r="AY459" s="270" t="s">
        <v>132</v>
      </c>
    </row>
    <row r="460" s="2" customFormat="1" ht="33" customHeight="1">
      <c r="A460" s="39"/>
      <c r="B460" s="40"/>
      <c r="C460" s="221" t="s">
        <v>579</v>
      </c>
      <c r="D460" s="221" t="s">
        <v>134</v>
      </c>
      <c r="E460" s="222" t="s">
        <v>580</v>
      </c>
      <c r="F460" s="223" t="s">
        <v>581</v>
      </c>
      <c r="G460" s="224" t="s">
        <v>196</v>
      </c>
      <c r="H460" s="225">
        <v>192</v>
      </c>
      <c r="I460" s="226"/>
      <c r="J460" s="227">
        <f>ROUND(I460*H460,2)</f>
        <v>0</v>
      </c>
      <c r="K460" s="223" t="s">
        <v>582</v>
      </c>
      <c r="L460" s="45"/>
      <c r="M460" s="228" t="s">
        <v>1</v>
      </c>
      <c r="N460" s="229" t="s">
        <v>48</v>
      </c>
      <c r="O460" s="92"/>
      <c r="P460" s="230">
        <f>O460*H460</f>
        <v>0</v>
      </c>
      <c r="Q460" s="230">
        <v>0.15540000000000001</v>
      </c>
      <c r="R460" s="230">
        <f>Q460*H460</f>
        <v>29.836800000000004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139</v>
      </c>
      <c r="AT460" s="232" t="s">
        <v>134</v>
      </c>
      <c r="AU460" s="232" t="s">
        <v>21</v>
      </c>
      <c r="AY460" s="17" t="s">
        <v>132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7" t="s">
        <v>91</v>
      </c>
      <c r="BK460" s="233">
        <f>ROUND(I460*H460,2)</f>
        <v>0</v>
      </c>
      <c r="BL460" s="17" t="s">
        <v>139</v>
      </c>
      <c r="BM460" s="232" t="s">
        <v>583</v>
      </c>
    </row>
    <row r="461" s="2" customFormat="1">
      <c r="A461" s="39"/>
      <c r="B461" s="40"/>
      <c r="C461" s="41"/>
      <c r="D461" s="234" t="s">
        <v>141</v>
      </c>
      <c r="E461" s="41"/>
      <c r="F461" s="235" t="s">
        <v>584</v>
      </c>
      <c r="G461" s="41"/>
      <c r="H461" s="41"/>
      <c r="I461" s="236"/>
      <c r="J461" s="41"/>
      <c r="K461" s="41"/>
      <c r="L461" s="45"/>
      <c r="M461" s="237"/>
      <c r="N461" s="238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7" t="s">
        <v>141</v>
      </c>
      <c r="AU461" s="17" t="s">
        <v>21</v>
      </c>
    </row>
    <row r="462" s="13" customFormat="1">
      <c r="A462" s="13"/>
      <c r="B462" s="239"/>
      <c r="C462" s="240"/>
      <c r="D462" s="234" t="s">
        <v>143</v>
      </c>
      <c r="E462" s="241" t="s">
        <v>1</v>
      </c>
      <c r="F462" s="242" t="s">
        <v>585</v>
      </c>
      <c r="G462" s="240"/>
      <c r="H462" s="241" t="s">
        <v>1</v>
      </c>
      <c r="I462" s="243"/>
      <c r="J462" s="240"/>
      <c r="K462" s="240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143</v>
      </c>
      <c r="AU462" s="248" t="s">
        <v>21</v>
      </c>
      <c r="AV462" s="13" t="s">
        <v>91</v>
      </c>
      <c r="AW462" s="13" t="s">
        <v>38</v>
      </c>
      <c r="AX462" s="13" t="s">
        <v>83</v>
      </c>
      <c r="AY462" s="248" t="s">
        <v>132</v>
      </c>
    </row>
    <row r="463" s="14" customFormat="1">
      <c r="A463" s="14"/>
      <c r="B463" s="249"/>
      <c r="C463" s="250"/>
      <c r="D463" s="234" t="s">
        <v>143</v>
      </c>
      <c r="E463" s="251" t="s">
        <v>1</v>
      </c>
      <c r="F463" s="252" t="s">
        <v>586</v>
      </c>
      <c r="G463" s="250"/>
      <c r="H463" s="253">
        <v>103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143</v>
      </c>
      <c r="AU463" s="259" t="s">
        <v>21</v>
      </c>
      <c r="AV463" s="14" t="s">
        <v>21</v>
      </c>
      <c r="AW463" s="14" t="s">
        <v>38</v>
      </c>
      <c r="AX463" s="14" t="s">
        <v>83</v>
      </c>
      <c r="AY463" s="259" t="s">
        <v>132</v>
      </c>
    </row>
    <row r="464" s="14" customFormat="1">
      <c r="A464" s="14"/>
      <c r="B464" s="249"/>
      <c r="C464" s="250"/>
      <c r="D464" s="234" t="s">
        <v>143</v>
      </c>
      <c r="E464" s="251" t="s">
        <v>1</v>
      </c>
      <c r="F464" s="252" t="s">
        <v>587</v>
      </c>
      <c r="G464" s="250"/>
      <c r="H464" s="253">
        <v>89</v>
      </c>
      <c r="I464" s="254"/>
      <c r="J464" s="250"/>
      <c r="K464" s="250"/>
      <c r="L464" s="255"/>
      <c r="M464" s="256"/>
      <c r="N464" s="257"/>
      <c r="O464" s="257"/>
      <c r="P464" s="257"/>
      <c r="Q464" s="257"/>
      <c r="R464" s="257"/>
      <c r="S464" s="257"/>
      <c r="T464" s="25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9" t="s">
        <v>143</v>
      </c>
      <c r="AU464" s="259" t="s">
        <v>21</v>
      </c>
      <c r="AV464" s="14" t="s">
        <v>21</v>
      </c>
      <c r="AW464" s="14" t="s">
        <v>38</v>
      </c>
      <c r="AX464" s="14" t="s">
        <v>83</v>
      </c>
      <c r="AY464" s="259" t="s">
        <v>132</v>
      </c>
    </row>
    <row r="465" s="15" customFormat="1">
      <c r="A465" s="15"/>
      <c r="B465" s="260"/>
      <c r="C465" s="261"/>
      <c r="D465" s="234" t="s">
        <v>143</v>
      </c>
      <c r="E465" s="262" t="s">
        <v>1</v>
      </c>
      <c r="F465" s="263" t="s">
        <v>145</v>
      </c>
      <c r="G465" s="261"/>
      <c r="H465" s="264">
        <v>192</v>
      </c>
      <c r="I465" s="265"/>
      <c r="J465" s="261"/>
      <c r="K465" s="261"/>
      <c r="L465" s="266"/>
      <c r="M465" s="267"/>
      <c r="N465" s="268"/>
      <c r="O465" s="268"/>
      <c r="P465" s="268"/>
      <c r="Q465" s="268"/>
      <c r="R465" s="268"/>
      <c r="S465" s="268"/>
      <c r="T465" s="26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0" t="s">
        <v>143</v>
      </c>
      <c r="AU465" s="270" t="s">
        <v>21</v>
      </c>
      <c r="AV465" s="15" t="s">
        <v>139</v>
      </c>
      <c r="AW465" s="15" t="s">
        <v>38</v>
      </c>
      <c r="AX465" s="15" t="s">
        <v>91</v>
      </c>
      <c r="AY465" s="270" t="s">
        <v>132</v>
      </c>
    </row>
    <row r="466" s="2" customFormat="1" ht="16.5" customHeight="1">
      <c r="A466" s="39"/>
      <c r="B466" s="40"/>
      <c r="C466" s="271" t="s">
        <v>588</v>
      </c>
      <c r="D466" s="271" t="s">
        <v>285</v>
      </c>
      <c r="E466" s="272" t="s">
        <v>589</v>
      </c>
      <c r="F466" s="273" t="s">
        <v>590</v>
      </c>
      <c r="G466" s="274" t="s">
        <v>196</v>
      </c>
      <c r="H466" s="275">
        <v>92.596000000000004</v>
      </c>
      <c r="I466" s="276"/>
      <c r="J466" s="277">
        <f>ROUND(I466*H466,2)</f>
        <v>0</v>
      </c>
      <c r="K466" s="273" t="s">
        <v>138</v>
      </c>
      <c r="L466" s="278"/>
      <c r="M466" s="279" t="s">
        <v>1</v>
      </c>
      <c r="N466" s="280" t="s">
        <v>48</v>
      </c>
      <c r="O466" s="92"/>
      <c r="P466" s="230">
        <f>O466*H466</f>
        <v>0</v>
      </c>
      <c r="Q466" s="230">
        <v>0.021999999999999999</v>
      </c>
      <c r="R466" s="230">
        <f>Q466*H466</f>
        <v>2.037112</v>
      </c>
      <c r="S466" s="230">
        <v>0</v>
      </c>
      <c r="T466" s="231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2" t="s">
        <v>182</v>
      </c>
      <c r="AT466" s="232" t="s">
        <v>285</v>
      </c>
      <c r="AU466" s="232" t="s">
        <v>21</v>
      </c>
      <c r="AY466" s="17" t="s">
        <v>132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7" t="s">
        <v>91</v>
      </c>
      <c r="BK466" s="233">
        <f>ROUND(I466*H466,2)</f>
        <v>0</v>
      </c>
      <c r="BL466" s="17" t="s">
        <v>139</v>
      </c>
      <c r="BM466" s="232" t="s">
        <v>591</v>
      </c>
    </row>
    <row r="467" s="2" customFormat="1">
      <c r="A467" s="39"/>
      <c r="B467" s="40"/>
      <c r="C467" s="41"/>
      <c r="D467" s="234" t="s">
        <v>141</v>
      </c>
      <c r="E467" s="41"/>
      <c r="F467" s="235" t="s">
        <v>590</v>
      </c>
      <c r="G467" s="41"/>
      <c r="H467" s="41"/>
      <c r="I467" s="236"/>
      <c r="J467" s="41"/>
      <c r="K467" s="41"/>
      <c r="L467" s="45"/>
      <c r="M467" s="237"/>
      <c r="N467" s="238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7" t="s">
        <v>141</v>
      </c>
      <c r="AU467" s="17" t="s">
        <v>21</v>
      </c>
    </row>
    <row r="468" s="14" customFormat="1">
      <c r="A468" s="14"/>
      <c r="B468" s="249"/>
      <c r="C468" s="250"/>
      <c r="D468" s="234" t="s">
        <v>143</v>
      </c>
      <c r="E468" s="251" t="s">
        <v>1</v>
      </c>
      <c r="F468" s="252" t="s">
        <v>592</v>
      </c>
      <c r="G468" s="250"/>
      <c r="H468" s="253">
        <v>90.780000000000001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143</v>
      </c>
      <c r="AU468" s="259" t="s">
        <v>21</v>
      </c>
      <c r="AV468" s="14" t="s">
        <v>21</v>
      </c>
      <c r="AW468" s="14" t="s">
        <v>38</v>
      </c>
      <c r="AX468" s="14" t="s">
        <v>83</v>
      </c>
      <c r="AY468" s="259" t="s">
        <v>132</v>
      </c>
    </row>
    <row r="469" s="15" customFormat="1">
      <c r="A469" s="15"/>
      <c r="B469" s="260"/>
      <c r="C469" s="261"/>
      <c r="D469" s="234" t="s">
        <v>143</v>
      </c>
      <c r="E469" s="262" t="s">
        <v>1</v>
      </c>
      <c r="F469" s="263" t="s">
        <v>145</v>
      </c>
      <c r="G469" s="261"/>
      <c r="H469" s="264">
        <v>90.780000000000001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0" t="s">
        <v>143</v>
      </c>
      <c r="AU469" s="270" t="s">
        <v>21</v>
      </c>
      <c r="AV469" s="15" t="s">
        <v>139</v>
      </c>
      <c r="AW469" s="15" t="s">
        <v>38</v>
      </c>
      <c r="AX469" s="15" t="s">
        <v>91</v>
      </c>
      <c r="AY469" s="270" t="s">
        <v>132</v>
      </c>
    </row>
    <row r="470" s="14" customFormat="1">
      <c r="A470" s="14"/>
      <c r="B470" s="249"/>
      <c r="C470" s="250"/>
      <c r="D470" s="234" t="s">
        <v>143</v>
      </c>
      <c r="E470" s="250"/>
      <c r="F470" s="252" t="s">
        <v>593</v>
      </c>
      <c r="G470" s="250"/>
      <c r="H470" s="253">
        <v>92.596000000000004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9" t="s">
        <v>143</v>
      </c>
      <c r="AU470" s="259" t="s">
        <v>21</v>
      </c>
      <c r="AV470" s="14" t="s">
        <v>21</v>
      </c>
      <c r="AW470" s="14" t="s">
        <v>4</v>
      </c>
      <c r="AX470" s="14" t="s">
        <v>91</v>
      </c>
      <c r="AY470" s="259" t="s">
        <v>132</v>
      </c>
    </row>
    <row r="471" s="2" customFormat="1" ht="16.5" customHeight="1">
      <c r="A471" s="39"/>
      <c r="B471" s="40"/>
      <c r="C471" s="271" t="s">
        <v>594</v>
      </c>
      <c r="D471" s="271" t="s">
        <v>285</v>
      </c>
      <c r="E471" s="272" t="s">
        <v>595</v>
      </c>
      <c r="F471" s="273" t="s">
        <v>596</v>
      </c>
      <c r="G471" s="274" t="s">
        <v>196</v>
      </c>
      <c r="H471" s="275">
        <v>27.050000000000001</v>
      </c>
      <c r="I471" s="276"/>
      <c r="J471" s="277">
        <f>ROUND(I471*H471,2)</f>
        <v>0</v>
      </c>
      <c r="K471" s="273" t="s">
        <v>138</v>
      </c>
      <c r="L471" s="278"/>
      <c r="M471" s="279" t="s">
        <v>1</v>
      </c>
      <c r="N471" s="280" t="s">
        <v>48</v>
      </c>
      <c r="O471" s="92"/>
      <c r="P471" s="230">
        <f>O471*H471</f>
        <v>0</v>
      </c>
      <c r="Q471" s="230">
        <v>0.055</v>
      </c>
      <c r="R471" s="230">
        <f>Q471*H471</f>
        <v>1.4877500000000001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182</v>
      </c>
      <c r="AT471" s="232" t="s">
        <v>285</v>
      </c>
      <c r="AU471" s="232" t="s">
        <v>21</v>
      </c>
      <c r="AY471" s="17" t="s">
        <v>132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7" t="s">
        <v>91</v>
      </c>
      <c r="BK471" s="233">
        <f>ROUND(I471*H471,2)</f>
        <v>0</v>
      </c>
      <c r="BL471" s="17" t="s">
        <v>139</v>
      </c>
      <c r="BM471" s="232" t="s">
        <v>597</v>
      </c>
    </row>
    <row r="472" s="2" customFormat="1">
      <c r="A472" s="39"/>
      <c r="B472" s="40"/>
      <c r="C472" s="41"/>
      <c r="D472" s="234" t="s">
        <v>141</v>
      </c>
      <c r="E472" s="41"/>
      <c r="F472" s="235" t="s">
        <v>598</v>
      </c>
      <c r="G472" s="41"/>
      <c r="H472" s="41"/>
      <c r="I472" s="236"/>
      <c r="J472" s="41"/>
      <c r="K472" s="41"/>
      <c r="L472" s="45"/>
      <c r="M472" s="237"/>
      <c r="N472" s="238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7" t="s">
        <v>141</v>
      </c>
      <c r="AU472" s="17" t="s">
        <v>21</v>
      </c>
    </row>
    <row r="473" s="14" customFormat="1">
      <c r="A473" s="14"/>
      <c r="B473" s="249"/>
      <c r="C473" s="250"/>
      <c r="D473" s="234" t="s">
        <v>143</v>
      </c>
      <c r="E473" s="251" t="s">
        <v>1</v>
      </c>
      <c r="F473" s="252" t="s">
        <v>599</v>
      </c>
      <c r="G473" s="250"/>
      <c r="H473" s="253">
        <v>26.52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143</v>
      </c>
      <c r="AU473" s="259" t="s">
        <v>21</v>
      </c>
      <c r="AV473" s="14" t="s">
        <v>21</v>
      </c>
      <c r="AW473" s="14" t="s">
        <v>38</v>
      </c>
      <c r="AX473" s="14" t="s">
        <v>83</v>
      </c>
      <c r="AY473" s="259" t="s">
        <v>132</v>
      </c>
    </row>
    <row r="474" s="15" customFormat="1">
      <c r="A474" s="15"/>
      <c r="B474" s="260"/>
      <c r="C474" s="261"/>
      <c r="D474" s="234" t="s">
        <v>143</v>
      </c>
      <c r="E474" s="262" t="s">
        <v>1</v>
      </c>
      <c r="F474" s="263" t="s">
        <v>145</v>
      </c>
      <c r="G474" s="261"/>
      <c r="H474" s="264">
        <v>26.52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0" t="s">
        <v>143</v>
      </c>
      <c r="AU474" s="270" t="s">
        <v>21</v>
      </c>
      <c r="AV474" s="15" t="s">
        <v>139</v>
      </c>
      <c r="AW474" s="15" t="s">
        <v>38</v>
      </c>
      <c r="AX474" s="15" t="s">
        <v>91</v>
      </c>
      <c r="AY474" s="270" t="s">
        <v>132</v>
      </c>
    </row>
    <row r="475" s="14" customFormat="1">
      <c r="A475" s="14"/>
      <c r="B475" s="249"/>
      <c r="C475" s="250"/>
      <c r="D475" s="234" t="s">
        <v>143</v>
      </c>
      <c r="E475" s="250"/>
      <c r="F475" s="252" t="s">
        <v>600</v>
      </c>
      <c r="G475" s="250"/>
      <c r="H475" s="253">
        <v>27.050000000000001</v>
      </c>
      <c r="I475" s="254"/>
      <c r="J475" s="250"/>
      <c r="K475" s="250"/>
      <c r="L475" s="255"/>
      <c r="M475" s="256"/>
      <c r="N475" s="257"/>
      <c r="O475" s="257"/>
      <c r="P475" s="257"/>
      <c r="Q475" s="257"/>
      <c r="R475" s="257"/>
      <c r="S475" s="257"/>
      <c r="T475" s="25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9" t="s">
        <v>143</v>
      </c>
      <c r="AU475" s="259" t="s">
        <v>21</v>
      </c>
      <c r="AV475" s="14" t="s">
        <v>21</v>
      </c>
      <c r="AW475" s="14" t="s">
        <v>4</v>
      </c>
      <c r="AX475" s="14" t="s">
        <v>91</v>
      </c>
      <c r="AY475" s="259" t="s">
        <v>132</v>
      </c>
    </row>
    <row r="476" s="2" customFormat="1" ht="24.15" customHeight="1">
      <c r="A476" s="39"/>
      <c r="B476" s="40"/>
      <c r="C476" s="271" t="s">
        <v>601</v>
      </c>
      <c r="D476" s="271" t="s">
        <v>285</v>
      </c>
      <c r="E476" s="272" t="s">
        <v>602</v>
      </c>
      <c r="F476" s="273" t="s">
        <v>603</v>
      </c>
      <c r="G476" s="274" t="s">
        <v>365</v>
      </c>
      <c r="H476" s="275">
        <v>105.06</v>
      </c>
      <c r="I476" s="276"/>
      <c r="J476" s="277">
        <f>ROUND(I476*H476,2)</f>
        <v>0</v>
      </c>
      <c r="K476" s="273" t="s">
        <v>1</v>
      </c>
      <c r="L476" s="278"/>
      <c r="M476" s="279" t="s">
        <v>1</v>
      </c>
      <c r="N476" s="280" t="s">
        <v>48</v>
      </c>
      <c r="O476" s="92"/>
      <c r="P476" s="230">
        <f>O476*H476</f>
        <v>0</v>
      </c>
      <c r="Q476" s="230">
        <v>0.10199999999999999</v>
      </c>
      <c r="R476" s="230">
        <f>Q476*H476</f>
        <v>10.71612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182</v>
      </c>
      <c r="AT476" s="232" t="s">
        <v>285</v>
      </c>
      <c r="AU476" s="232" t="s">
        <v>21</v>
      </c>
      <c r="AY476" s="17" t="s">
        <v>132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7" t="s">
        <v>91</v>
      </c>
      <c r="BK476" s="233">
        <f>ROUND(I476*H476,2)</f>
        <v>0</v>
      </c>
      <c r="BL476" s="17" t="s">
        <v>139</v>
      </c>
      <c r="BM476" s="232" t="s">
        <v>604</v>
      </c>
    </row>
    <row r="477" s="2" customFormat="1">
      <c r="A477" s="39"/>
      <c r="B477" s="40"/>
      <c r="C477" s="41"/>
      <c r="D477" s="234" t="s">
        <v>141</v>
      </c>
      <c r="E477" s="41"/>
      <c r="F477" s="235" t="s">
        <v>603</v>
      </c>
      <c r="G477" s="41"/>
      <c r="H477" s="41"/>
      <c r="I477" s="236"/>
      <c r="J477" s="41"/>
      <c r="K477" s="41"/>
      <c r="L477" s="45"/>
      <c r="M477" s="237"/>
      <c r="N477" s="238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7" t="s">
        <v>141</v>
      </c>
      <c r="AU477" s="17" t="s">
        <v>21</v>
      </c>
    </row>
    <row r="478" s="14" customFormat="1">
      <c r="A478" s="14"/>
      <c r="B478" s="249"/>
      <c r="C478" s="250"/>
      <c r="D478" s="234" t="s">
        <v>143</v>
      </c>
      <c r="E478" s="251" t="s">
        <v>1</v>
      </c>
      <c r="F478" s="252" t="s">
        <v>605</v>
      </c>
      <c r="G478" s="250"/>
      <c r="H478" s="253">
        <v>105.06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143</v>
      </c>
      <c r="AU478" s="259" t="s">
        <v>21</v>
      </c>
      <c r="AV478" s="14" t="s">
        <v>21</v>
      </c>
      <c r="AW478" s="14" t="s">
        <v>38</v>
      </c>
      <c r="AX478" s="14" t="s">
        <v>83</v>
      </c>
      <c r="AY478" s="259" t="s">
        <v>132</v>
      </c>
    </row>
    <row r="479" s="15" customFormat="1">
      <c r="A479" s="15"/>
      <c r="B479" s="260"/>
      <c r="C479" s="261"/>
      <c r="D479" s="234" t="s">
        <v>143</v>
      </c>
      <c r="E479" s="262" t="s">
        <v>1</v>
      </c>
      <c r="F479" s="263" t="s">
        <v>145</v>
      </c>
      <c r="G479" s="261"/>
      <c r="H479" s="264">
        <v>105.06</v>
      </c>
      <c r="I479" s="265"/>
      <c r="J479" s="261"/>
      <c r="K479" s="261"/>
      <c r="L479" s="266"/>
      <c r="M479" s="267"/>
      <c r="N479" s="268"/>
      <c r="O479" s="268"/>
      <c r="P479" s="268"/>
      <c r="Q479" s="268"/>
      <c r="R479" s="268"/>
      <c r="S479" s="268"/>
      <c r="T479" s="269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0" t="s">
        <v>143</v>
      </c>
      <c r="AU479" s="270" t="s">
        <v>21</v>
      </c>
      <c r="AV479" s="15" t="s">
        <v>139</v>
      </c>
      <c r="AW479" s="15" t="s">
        <v>38</v>
      </c>
      <c r="AX479" s="15" t="s">
        <v>91</v>
      </c>
      <c r="AY479" s="270" t="s">
        <v>132</v>
      </c>
    </row>
    <row r="480" s="2" customFormat="1" ht="24.15" customHeight="1">
      <c r="A480" s="39"/>
      <c r="B480" s="40"/>
      <c r="C480" s="221" t="s">
        <v>606</v>
      </c>
      <c r="D480" s="221" t="s">
        <v>134</v>
      </c>
      <c r="E480" s="222" t="s">
        <v>607</v>
      </c>
      <c r="F480" s="223" t="s">
        <v>608</v>
      </c>
      <c r="G480" s="224" t="s">
        <v>203</v>
      </c>
      <c r="H480" s="225">
        <v>5.915</v>
      </c>
      <c r="I480" s="226"/>
      <c r="J480" s="227">
        <f>ROUND(I480*H480,2)</f>
        <v>0</v>
      </c>
      <c r="K480" s="223" t="s">
        <v>231</v>
      </c>
      <c r="L480" s="45"/>
      <c r="M480" s="228" t="s">
        <v>1</v>
      </c>
      <c r="N480" s="229" t="s">
        <v>48</v>
      </c>
      <c r="O480" s="92"/>
      <c r="P480" s="230">
        <f>O480*H480</f>
        <v>0</v>
      </c>
      <c r="Q480" s="230">
        <v>2.2563399999999998</v>
      </c>
      <c r="R480" s="230">
        <f>Q480*H480</f>
        <v>13.346251099999998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139</v>
      </c>
      <c r="AT480" s="232" t="s">
        <v>134</v>
      </c>
      <c r="AU480" s="232" t="s">
        <v>21</v>
      </c>
      <c r="AY480" s="17" t="s">
        <v>132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7" t="s">
        <v>91</v>
      </c>
      <c r="BK480" s="233">
        <f>ROUND(I480*H480,2)</f>
        <v>0</v>
      </c>
      <c r="BL480" s="17" t="s">
        <v>139</v>
      </c>
      <c r="BM480" s="232" t="s">
        <v>609</v>
      </c>
    </row>
    <row r="481" s="2" customFormat="1">
      <c r="A481" s="39"/>
      <c r="B481" s="40"/>
      <c r="C481" s="41"/>
      <c r="D481" s="234" t="s">
        <v>141</v>
      </c>
      <c r="E481" s="41"/>
      <c r="F481" s="235" t="s">
        <v>610</v>
      </c>
      <c r="G481" s="41"/>
      <c r="H481" s="41"/>
      <c r="I481" s="236"/>
      <c r="J481" s="41"/>
      <c r="K481" s="41"/>
      <c r="L481" s="45"/>
      <c r="M481" s="237"/>
      <c r="N481" s="238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7" t="s">
        <v>141</v>
      </c>
      <c r="AU481" s="17" t="s">
        <v>21</v>
      </c>
    </row>
    <row r="482" s="13" customFormat="1">
      <c r="A482" s="13"/>
      <c r="B482" s="239"/>
      <c r="C482" s="240"/>
      <c r="D482" s="234" t="s">
        <v>143</v>
      </c>
      <c r="E482" s="241" t="s">
        <v>1</v>
      </c>
      <c r="F482" s="242" t="s">
        <v>611</v>
      </c>
      <c r="G482" s="240"/>
      <c r="H482" s="241" t="s">
        <v>1</v>
      </c>
      <c r="I482" s="243"/>
      <c r="J482" s="240"/>
      <c r="K482" s="240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143</v>
      </c>
      <c r="AU482" s="248" t="s">
        <v>21</v>
      </c>
      <c r="AV482" s="13" t="s">
        <v>91</v>
      </c>
      <c r="AW482" s="13" t="s">
        <v>38</v>
      </c>
      <c r="AX482" s="13" t="s">
        <v>83</v>
      </c>
      <c r="AY482" s="248" t="s">
        <v>132</v>
      </c>
    </row>
    <row r="483" s="14" customFormat="1">
      <c r="A483" s="14"/>
      <c r="B483" s="249"/>
      <c r="C483" s="250"/>
      <c r="D483" s="234" t="s">
        <v>143</v>
      </c>
      <c r="E483" s="251" t="s">
        <v>1</v>
      </c>
      <c r="F483" s="252" t="s">
        <v>612</v>
      </c>
      <c r="G483" s="250"/>
      <c r="H483" s="253">
        <v>2.5750000000000002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143</v>
      </c>
      <c r="AU483" s="259" t="s">
        <v>21</v>
      </c>
      <c r="AV483" s="14" t="s">
        <v>21</v>
      </c>
      <c r="AW483" s="14" t="s">
        <v>38</v>
      </c>
      <c r="AX483" s="14" t="s">
        <v>83</v>
      </c>
      <c r="AY483" s="259" t="s">
        <v>132</v>
      </c>
    </row>
    <row r="484" s="14" customFormat="1">
      <c r="A484" s="14"/>
      <c r="B484" s="249"/>
      <c r="C484" s="250"/>
      <c r="D484" s="234" t="s">
        <v>143</v>
      </c>
      <c r="E484" s="251" t="s">
        <v>1</v>
      </c>
      <c r="F484" s="252" t="s">
        <v>613</v>
      </c>
      <c r="G484" s="250"/>
      <c r="H484" s="253">
        <v>1.78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9" t="s">
        <v>143</v>
      </c>
      <c r="AU484" s="259" t="s">
        <v>21</v>
      </c>
      <c r="AV484" s="14" t="s">
        <v>21</v>
      </c>
      <c r="AW484" s="14" t="s">
        <v>38</v>
      </c>
      <c r="AX484" s="14" t="s">
        <v>83</v>
      </c>
      <c r="AY484" s="259" t="s">
        <v>132</v>
      </c>
    </row>
    <row r="485" s="14" customFormat="1">
      <c r="A485" s="14"/>
      <c r="B485" s="249"/>
      <c r="C485" s="250"/>
      <c r="D485" s="234" t="s">
        <v>143</v>
      </c>
      <c r="E485" s="251" t="s">
        <v>1</v>
      </c>
      <c r="F485" s="252" t="s">
        <v>614</v>
      </c>
      <c r="G485" s="250"/>
      <c r="H485" s="253">
        <v>1.5600000000000001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9" t="s">
        <v>143</v>
      </c>
      <c r="AU485" s="259" t="s">
        <v>21</v>
      </c>
      <c r="AV485" s="14" t="s">
        <v>21</v>
      </c>
      <c r="AW485" s="14" t="s">
        <v>38</v>
      </c>
      <c r="AX485" s="14" t="s">
        <v>83</v>
      </c>
      <c r="AY485" s="259" t="s">
        <v>132</v>
      </c>
    </row>
    <row r="486" s="15" customFormat="1">
      <c r="A486" s="15"/>
      <c r="B486" s="260"/>
      <c r="C486" s="261"/>
      <c r="D486" s="234" t="s">
        <v>143</v>
      </c>
      <c r="E486" s="262" t="s">
        <v>1</v>
      </c>
      <c r="F486" s="263" t="s">
        <v>145</v>
      </c>
      <c r="G486" s="261"/>
      <c r="H486" s="264">
        <v>5.9150000000000009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0" t="s">
        <v>143</v>
      </c>
      <c r="AU486" s="270" t="s">
        <v>21</v>
      </c>
      <c r="AV486" s="15" t="s">
        <v>139</v>
      </c>
      <c r="AW486" s="15" t="s">
        <v>38</v>
      </c>
      <c r="AX486" s="15" t="s">
        <v>91</v>
      </c>
      <c r="AY486" s="270" t="s">
        <v>132</v>
      </c>
    </row>
    <row r="487" s="2" customFormat="1" ht="24.15" customHeight="1">
      <c r="A487" s="39"/>
      <c r="B487" s="40"/>
      <c r="C487" s="221" t="s">
        <v>615</v>
      </c>
      <c r="D487" s="221" t="s">
        <v>134</v>
      </c>
      <c r="E487" s="222" t="s">
        <v>616</v>
      </c>
      <c r="F487" s="223" t="s">
        <v>617</v>
      </c>
      <c r="G487" s="224" t="s">
        <v>196</v>
      </c>
      <c r="H487" s="225">
        <v>114</v>
      </c>
      <c r="I487" s="226"/>
      <c r="J487" s="227">
        <f>ROUND(I487*H487,2)</f>
        <v>0</v>
      </c>
      <c r="K487" s="223" t="s">
        <v>138</v>
      </c>
      <c r="L487" s="45"/>
      <c r="M487" s="228" t="s">
        <v>1</v>
      </c>
      <c r="N487" s="229" t="s">
        <v>48</v>
      </c>
      <c r="O487" s="92"/>
      <c r="P487" s="230">
        <f>O487*H487</f>
        <v>0</v>
      </c>
      <c r="Q487" s="230">
        <v>0.00011</v>
      </c>
      <c r="R487" s="230">
        <f>Q487*H487</f>
        <v>0.012540000000000001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139</v>
      </c>
      <c r="AT487" s="232" t="s">
        <v>134</v>
      </c>
      <c r="AU487" s="232" t="s">
        <v>21</v>
      </c>
      <c r="AY487" s="17" t="s">
        <v>132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7" t="s">
        <v>91</v>
      </c>
      <c r="BK487" s="233">
        <f>ROUND(I487*H487,2)</f>
        <v>0</v>
      </c>
      <c r="BL487" s="17" t="s">
        <v>139</v>
      </c>
      <c r="BM487" s="232" t="s">
        <v>618</v>
      </c>
    </row>
    <row r="488" s="2" customFormat="1">
      <c r="A488" s="39"/>
      <c r="B488" s="40"/>
      <c r="C488" s="41"/>
      <c r="D488" s="234" t="s">
        <v>141</v>
      </c>
      <c r="E488" s="41"/>
      <c r="F488" s="235" t="s">
        <v>619</v>
      </c>
      <c r="G488" s="41"/>
      <c r="H488" s="41"/>
      <c r="I488" s="236"/>
      <c r="J488" s="41"/>
      <c r="K488" s="41"/>
      <c r="L488" s="45"/>
      <c r="M488" s="237"/>
      <c r="N488" s="238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7" t="s">
        <v>141</v>
      </c>
      <c r="AU488" s="17" t="s">
        <v>21</v>
      </c>
    </row>
    <row r="489" s="14" customFormat="1">
      <c r="A489" s="14"/>
      <c r="B489" s="249"/>
      <c r="C489" s="250"/>
      <c r="D489" s="234" t="s">
        <v>143</v>
      </c>
      <c r="E489" s="251" t="s">
        <v>1</v>
      </c>
      <c r="F489" s="252" t="s">
        <v>483</v>
      </c>
      <c r="G489" s="250"/>
      <c r="H489" s="253">
        <v>114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9" t="s">
        <v>143</v>
      </c>
      <c r="AU489" s="259" t="s">
        <v>21</v>
      </c>
      <c r="AV489" s="14" t="s">
        <v>21</v>
      </c>
      <c r="AW489" s="14" t="s">
        <v>38</v>
      </c>
      <c r="AX489" s="14" t="s">
        <v>83</v>
      </c>
      <c r="AY489" s="259" t="s">
        <v>132</v>
      </c>
    </row>
    <row r="490" s="15" customFormat="1">
      <c r="A490" s="15"/>
      <c r="B490" s="260"/>
      <c r="C490" s="261"/>
      <c r="D490" s="234" t="s">
        <v>143</v>
      </c>
      <c r="E490" s="262" t="s">
        <v>1</v>
      </c>
      <c r="F490" s="263" t="s">
        <v>145</v>
      </c>
      <c r="G490" s="261"/>
      <c r="H490" s="264">
        <v>114</v>
      </c>
      <c r="I490" s="265"/>
      <c r="J490" s="261"/>
      <c r="K490" s="261"/>
      <c r="L490" s="266"/>
      <c r="M490" s="267"/>
      <c r="N490" s="268"/>
      <c r="O490" s="268"/>
      <c r="P490" s="268"/>
      <c r="Q490" s="268"/>
      <c r="R490" s="268"/>
      <c r="S490" s="268"/>
      <c r="T490" s="26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0" t="s">
        <v>143</v>
      </c>
      <c r="AU490" s="270" t="s">
        <v>21</v>
      </c>
      <c r="AV490" s="15" t="s">
        <v>139</v>
      </c>
      <c r="AW490" s="15" t="s">
        <v>38</v>
      </c>
      <c r="AX490" s="15" t="s">
        <v>91</v>
      </c>
      <c r="AY490" s="270" t="s">
        <v>132</v>
      </c>
    </row>
    <row r="491" s="2" customFormat="1" ht="24.15" customHeight="1">
      <c r="A491" s="39"/>
      <c r="B491" s="40"/>
      <c r="C491" s="221" t="s">
        <v>620</v>
      </c>
      <c r="D491" s="221" t="s">
        <v>134</v>
      </c>
      <c r="E491" s="222" t="s">
        <v>621</v>
      </c>
      <c r="F491" s="223" t="s">
        <v>622</v>
      </c>
      <c r="G491" s="224" t="s">
        <v>365</v>
      </c>
      <c r="H491" s="225">
        <v>2</v>
      </c>
      <c r="I491" s="226"/>
      <c r="J491" s="227">
        <f>ROUND(I491*H491,2)</f>
        <v>0</v>
      </c>
      <c r="K491" s="223" t="s">
        <v>138</v>
      </c>
      <c r="L491" s="45"/>
      <c r="M491" s="228" t="s">
        <v>1</v>
      </c>
      <c r="N491" s="229" t="s">
        <v>48</v>
      </c>
      <c r="O491" s="92"/>
      <c r="P491" s="230">
        <f>O491*H491</f>
        <v>0</v>
      </c>
      <c r="Q491" s="230">
        <v>5.8003900000000002</v>
      </c>
      <c r="R491" s="230">
        <f>Q491*H491</f>
        <v>11.60078</v>
      </c>
      <c r="S491" s="230">
        <v>0</v>
      </c>
      <c r="T491" s="23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2" t="s">
        <v>139</v>
      </c>
      <c r="AT491" s="232" t="s">
        <v>134</v>
      </c>
      <c r="AU491" s="232" t="s">
        <v>21</v>
      </c>
      <c r="AY491" s="17" t="s">
        <v>132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7" t="s">
        <v>91</v>
      </c>
      <c r="BK491" s="233">
        <f>ROUND(I491*H491,2)</f>
        <v>0</v>
      </c>
      <c r="BL491" s="17" t="s">
        <v>139</v>
      </c>
      <c r="BM491" s="232" t="s">
        <v>623</v>
      </c>
    </row>
    <row r="492" s="2" customFormat="1">
      <c r="A492" s="39"/>
      <c r="B492" s="40"/>
      <c r="C492" s="41"/>
      <c r="D492" s="234" t="s">
        <v>141</v>
      </c>
      <c r="E492" s="41"/>
      <c r="F492" s="235" t="s">
        <v>624</v>
      </c>
      <c r="G492" s="41"/>
      <c r="H492" s="41"/>
      <c r="I492" s="236"/>
      <c r="J492" s="41"/>
      <c r="K492" s="41"/>
      <c r="L492" s="45"/>
      <c r="M492" s="237"/>
      <c r="N492" s="238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7" t="s">
        <v>141</v>
      </c>
      <c r="AU492" s="17" t="s">
        <v>21</v>
      </c>
    </row>
    <row r="493" s="13" customFormat="1">
      <c r="A493" s="13"/>
      <c r="B493" s="239"/>
      <c r="C493" s="240"/>
      <c r="D493" s="234" t="s">
        <v>143</v>
      </c>
      <c r="E493" s="241" t="s">
        <v>1</v>
      </c>
      <c r="F493" s="242" t="s">
        <v>625</v>
      </c>
      <c r="G493" s="240"/>
      <c r="H493" s="241" t="s">
        <v>1</v>
      </c>
      <c r="I493" s="243"/>
      <c r="J493" s="240"/>
      <c r="K493" s="240"/>
      <c r="L493" s="244"/>
      <c r="M493" s="245"/>
      <c r="N493" s="246"/>
      <c r="O493" s="246"/>
      <c r="P493" s="246"/>
      <c r="Q493" s="246"/>
      <c r="R493" s="246"/>
      <c r="S493" s="246"/>
      <c r="T493" s="24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8" t="s">
        <v>143</v>
      </c>
      <c r="AU493" s="248" t="s">
        <v>21</v>
      </c>
      <c r="AV493" s="13" t="s">
        <v>91</v>
      </c>
      <c r="AW493" s="13" t="s">
        <v>38</v>
      </c>
      <c r="AX493" s="13" t="s">
        <v>83</v>
      </c>
      <c r="AY493" s="248" t="s">
        <v>132</v>
      </c>
    </row>
    <row r="494" s="14" customFormat="1">
      <c r="A494" s="14"/>
      <c r="B494" s="249"/>
      <c r="C494" s="250"/>
      <c r="D494" s="234" t="s">
        <v>143</v>
      </c>
      <c r="E494" s="251" t="s">
        <v>1</v>
      </c>
      <c r="F494" s="252" t="s">
        <v>21</v>
      </c>
      <c r="G494" s="250"/>
      <c r="H494" s="253">
        <v>2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143</v>
      </c>
      <c r="AU494" s="259" t="s">
        <v>21</v>
      </c>
      <c r="AV494" s="14" t="s">
        <v>21</v>
      </c>
      <c r="AW494" s="14" t="s">
        <v>38</v>
      </c>
      <c r="AX494" s="14" t="s">
        <v>83</v>
      </c>
      <c r="AY494" s="259" t="s">
        <v>132</v>
      </c>
    </row>
    <row r="495" s="15" customFormat="1">
      <c r="A495" s="15"/>
      <c r="B495" s="260"/>
      <c r="C495" s="261"/>
      <c r="D495" s="234" t="s">
        <v>143</v>
      </c>
      <c r="E495" s="262" t="s">
        <v>1</v>
      </c>
      <c r="F495" s="263" t="s">
        <v>145</v>
      </c>
      <c r="G495" s="261"/>
      <c r="H495" s="264">
        <v>2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0" t="s">
        <v>143</v>
      </c>
      <c r="AU495" s="270" t="s">
        <v>21</v>
      </c>
      <c r="AV495" s="15" t="s">
        <v>139</v>
      </c>
      <c r="AW495" s="15" t="s">
        <v>38</v>
      </c>
      <c r="AX495" s="15" t="s">
        <v>91</v>
      </c>
      <c r="AY495" s="270" t="s">
        <v>132</v>
      </c>
    </row>
    <row r="496" s="2" customFormat="1" ht="24.15" customHeight="1">
      <c r="A496" s="39"/>
      <c r="B496" s="40"/>
      <c r="C496" s="221" t="s">
        <v>626</v>
      </c>
      <c r="D496" s="221" t="s">
        <v>134</v>
      </c>
      <c r="E496" s="222" t="s">
        <v>627</v>
      </c>
      <c r="F496" s="223" t="s">
        <v>628</v>
      </c>
      <c r="G496" s="224" t="s">
        <v>196</v>
      </c>
      <c r="H496" s="225">
        <v>40</v>
      </c>
      <c r="I496" s="226"/>
      <c r="J496" s="227">
        <f>ROUND(I496*H496,2)</f>
        <v>0</v>
      </c>
      <c r="K496" s="223" t="s">
        <v>138</v>
      </c>
      <c r="L496" s="45"/>
      <c r="M496" s="228" t="s">
        <v>1</v>
      </c>
      <c r="N496" s="229" t="s">
        <v>48</v>
      </c>
      <c r="O496" s="92"/>
      <c r="P496" s="230">
        <f>O496*H496</f>
        <v>0</v>
      </c>
      <c r="Q496" s="230">
        <v>0</v>
      </c>
      <c r="R496" s="230">
        <f>Q496*H496</f>
        <v>0</v>
      </c>
      <c r="S496" s="230">
        <v>0.19400000000000001</v>
      </c>
      <c r="T496" s="231">
        <f>S496*H496</f>
        <v>7.7599999999999998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2" t="s">
        <v>139</v>
      </c>
      <c r="AT496" s="232" t="s">
        <v>134</v>
      </c>
      <c r="AU496" s="232" t="s">
        <v>21</v>
      </c>
      <c r="AY496" s="17" t="s">
        <v>132</v>
      </c>
      <c r="BE496" s="233">
        <f>IF(N496="základní",J496,0)</f>
        <v>0</v>
      </c>
      <c r="BF496" s="233">
        <f>IF(N496="snížená",J496,0)</f>
        <v>0</v>
      </c>
      <c r="BG496" s="233">
        <f>IF(N496="zákl. přenesená",J496,0)</f>
        <v>0</v>
      </c>
      <c r="BH496" s="233">
        <f>IF(N496="sníž. přenesená",J496,0)</f>
        <v>0</v>
      </c>
      <c r="BI496" s="233">
        <f>IF(N496="nulová",J496,0)</f>
        <v>0</v>
      </c>
      <c r="BJ496" s="17" t="s">
        <v>91</v>
      </c>
      <c r="BK496" s="233">
        <f>ROUND(I496*H496,2)</f>
        <v>0</v>
      </c>
      <c r="BL496" s="17" t="s">
        <v>139</v>
      </c>
      <c r="BM496" s="232" t="s">
        <v>629</v>
      </c>
    </row>
    <row r="497" s="2" customFormat="1">
      <c r="A497" s="39"/>
      <c r="B497" s="40"/>
      <c r="C497" s="41"/>
      <c r="D497" s="234" t="s">
        <v>141</v>
      </c>
      <c r="E497" s="41"/>
      <c r="F497" s="235" t="s">
        <v>630</v>
      </c>
      <c r="G497" s="41"/>
      <c r="H497" s="41"/>
      <c r="I497" s="236"/>
      <c r="J497" s="41"/>
      <c r="K497" s="41"/>
      <c r="L497" s="45"/>
      <c r="M497" s="237"/>
      <c r="N497" s="238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7" t="s">
        <v>141</v>
      </c>
      <c r="AU497" s="17" t="s">
        <v>21</v>
      </c>
    </row>
    <row r="498" s="13" customFormat="1">
      <c r="A498" s="13"/>
      <c r="B498" s="239"/>
      <c r="C498" s="240"/>
      <c r="D498" s="234" t="s">
        <v>143</v>
      </c>
      <c r="E498" s="241" t="s">
        <v>1</v>
      </c>
      <c r="F498" s="242" t="s">
        <v>631</v>
      </c>
      <c r="G498" s="240"/>
      <c r="H498" s="241" t="s">
        <v>1</v>
      </c>
      <c r="I498" s="243"/>
      <c r="J498" s="240"/>
      <c r="K498" s="240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143</v>
      </c>
      <c r="AU498" s="248" t="s">
        <v>21</v>
      </c>
      <c r="AV498" s="13" t="s">
        <v>91</v>
      </c>
      <c r="AW498" s="13" t="s">
        <v>38</v>
      </c>
      <c r="AX498" s="13" t="s">
        <v>83</v>
      </c>
      <c r="AY498" s="248" t="s">
        <v>132</v>
      </c>
    </row>
    <row r="499" s="14" customFormat="1">
      <c r="A499" s="14"/>
      <c r="B499" s="249"/>
      <c r="C499" s="250"/>
      <c r="D499" s="234" t="s">
        <v>143</v>
      </c>
      <c r="E499" s="251" t="s">
        <v>1</v>
      </c>
      <c r="F499" s="252" t="s">
        <v>385</v>
      </c>
      <c r="G499" s="250"/>
      <c r="H499" s="253">
        <v>40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9" t="s">
        <v>143</v>
      </c>
      <c r="AU499" s="259" t="s">
        <v>21</v>
      </c>
      <c r="AV499" s="14" t="s">
        <v>21</v>
      </c>
      <c r="AW499" s="14" t="s">
        <v>38</v>
      </c>
      <c r="AX499" s="14" t="s">
        <v>83</v>
      </c>
      <c r="AY499" s="259" t="s">
        <v>132</v>
      </c>
    </row>
    <row r="500" s="15" customFormat="1">
      <c r="A500" s="15"/>
      <c r="B500" s="260"/>
      <c r="C500" s="261"/>
      <c r="D500" s="234" t="s">
        <v>143</v>
      </c>
      <c r="E500" s="262" t="s">
        <v>1</v>
      </c>
      <c r="F500" s="263" t="s">
        <v>145</v>
      </c>
      <c r="G500" s="261"/>
      <c r="H500" s="264">
        <v>40</v>
      </c>
      <c r="I500" s="265"/>
      <c r="J500" s="261"/>
      <c r="K500" s="261"/>
      <c r="L500" s="266"/>
      <c r="M500" s="267"/>
      <c r="N500" s="268"/>
      <c r="O500" s="268"/>
      <c r="P500" s="268"/>
      <c r="Q500" s="268"/>
      <c r="R500" s="268"/>
      <c r="S500" s="268"/>
      <c r="T500" s="269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0" t="s">
        <v>143</v>
      </c>
      <c r="AU500" s="270" t="s">
        <v>21</v>
      </c>
      <c r="AV500" s="15" t="s">
        <v>139</v>
      </c>
      <c r="AW500" s="15" t="s">
        <v>38</v>
      </c>
      <c r="AX500" s="15" t="s">
        <v>91</v>
      </c>
      <c r="AY500" s="270" t="s">
        <v>132</v>
      </c>
    </row>
    <row r="501" s="2" customFormat="1" ht="24.15" customHeight="1">
      <c r="A501" s="39"/>
      <c r="B501" s="40"/>
      <c r="C501" s="221" t="s">
        <v>632</v>
      </c>
      <c r="D501" s="221" t="s">
        <v>134</v>
      </c>
      <c r="E501" s="222" t="s">
        <v>633</v>
      </c>
      <c r="F501" s="223" t="s">
        <v>634</v>
      </c>
      <c r="G501" s="224" t="s">
        <v>196</v>
      </c>
      <c r="H501" s="225">
        <v>41.5</v>
      </c>
      <c r="I501" s="226"/>
      <c r="J501" s="227">
        <f>ROUND(I501*H501,2)</f>
        <v>0</v>
      </c>
      <c r="K501" s="223" t="s">
        <v>231</v>
      </c>
      <c r="L501" s="45"/>
      <c r="M501" s="228" t="s">
        <v>1</v>
      </c>
      <c r="N501" s="229" t="s">
        <v>48</v>
      </c>
      <c r="O501" s="92"/>
      <c r="P501" s="230">
        <f>O501*H501</f>
        <v>0</v>
      </c>
      <c r="Q501" s="230">
        <v>0</v>
      </c>
      <c r="R501" s="230">
        <f>Q501*H501</f>
        <v>0</v>
      </c>
      <c r="S501" s="230">
        <v>0.065000000000000002</v>
      </c>
      <c r="T501" s="231">
        <f>S501*H501</f>
        <v>2.6975000000000002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2" t="s">
        <v>139</v>
      </c>
      <c r="AT501" s="232" t="s">
        <v>134</v>
      </c>
      <c r="AU501" s="232" t="s">
        <v>21</v>
      </c>
      <c r="AY501" s="17" t="s">
        <v>132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17" t="s">
        <v>91</v>
      </c>
      <c r="BK501" s="233">
        <f>ROUND(I501*H501,2)</f>
        <v>0</v>
      </c>
      <c r="BL501" s="17" t="s">
        <v>139</v>
      </c>
      <c r="BM501" s="232" t="s">
        <v>635</v>
      </c>
    </row>
    <row r="502" s="2" customFormat="1">
      <c r="A502" s="39"/>
      <c r="B502" s="40"/>
      <c r="C502" s="41"/>
      <c r="D502" s="234" t="s">
        <v>141</v>
      </c>
      <c r="E502" s="41"/>
      <c r="F502" s="235" t="s">
        <v>636</v>
      </c>
      <c r="G502" s="41"/>
      <c r="H502" s="41"/>
      <c r="I502" s="236"/>
      <c r="J502" s="41"/>
      <c r="K502" s="41"/>
      <c r="L502" s="45"/>
      <c r="M502" s="237"/>
      <c r="N502" s="238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7" t="s">
        <v>141</v>
      </c>
      <c r="AU502" s="17" t="s">
        <v>21</v>
      </c>
    </row>
    <row r="503" s="2" customFormat="1" ht="24.15" customHeight="1">
      <c r="A503" s="39"/>
      <c r="B503" s="40"/>
      <c r="C503" s="221" t="s">
        <v>637</v>
      </c>
      <c r="D503" s="221" t="s">
        <v>134</v>
      </c>
      <c r="E503" s="222" t="s">
        <v>638</v>
      </c>
      <c r="F503" s="223" t="s">
        <v>639</v>
      </c>
      <c r="G503" s="224" t="s">
        <v>137</v>
      </c>
      <c r="H503" s="225">
        <v>79</v>
      </c>
      <c r="I503" s="226"/>
      <c r="J503" s="227">
        <f>ROUND(I503*H503,2)</f>
        <v>0</v>
      </c>
      <c r="K503" s="223" t="s">
        <v>224</v>
      </c>
      <c r="L503" s="45"/>
      <c r="M503" s="228" t="s">
        <v>1</v>
      </c>
      <c r="N503" s="229" t="s">
        <v>48</v>
      </c>
      <c r="O503" s="92"/>
      <c r="P503" s="230">
        <f>O503*H503</f>
        <v>0</v>
      </c>
      <c r="Q503" s="230">
        <v>0</v>
      </c>
      <c r="R503" s="230">
        <f>Q503*H503</f>
        <v>0</v>
      </c>
      <c r="S503" s="230">
        <v>0.02</v>
      </c>
      <c r="T503" s="231">
        <f>S503*H503</f>
        <v>1.5800000000000001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2" t="s">
        <v>139</v>
      </c>
      <c r="AT503" s="232" t="s">
        <v>134</v>
      </c>
      <c r="AU503" s="232" t="s">
        <v>21</v>
      </c>
      <c r="AY503" s="17" t="s">
        <v>132</v>
      </c>
      <c r="BE503" s="233">
        <f>IF(N503="základní",J503,0)</f>
        <v>0</v>
      </c>
      <c r="BF503" s="233">
        <f>IF(N503="snížená",J503,0)</f>
        <v>0</v>
      </c>
      <c r="BG503" s="233">
        <f>IF(N503="zákl. přenesená",J503,0)</f>
        <v>0</v>
      </c>
      <c r="BH503" s="233">
        <f>IF(N503="sníž. přenesená",J503,0)</f>
        <v>0</v>
      </c>
      <c r="BI503" s="233">
        <f>IF(N503="nulová",J503,0)</f>
        <v>0</v>
      </c>
      <c r="BJ503" s="17" t="s">
        <v>91</v>
      </c>
      <c r="BK503" s="233">
        <f>ROUND(I503*H503,2)</f>
        <v>0</v>
      </c>
      <c r="BL503" s="17" t="s">
        <v>139</v>
      </c>
      <c r="BM503" s="232" t="s">
        <v>640</v>
      </c>
    </row>
    <row r="504" s="2" customFormat="1">
      <c r="A504" s="39"/>
      <c r="B504" s="40"/>
      <c r="C504" s="41"/>
      <c r="D504" s="234" t="s">
        <v>141</v>
      </c>
      <c r="E504" s="41"/>
      <c r="F504" s="235" t="s">
        <v>641</v>
      </c>
      <c r="G504" s="41"/>
      <c r="H504" s="41"/>
      <c r="I504" s="236"/>
      <c r="J504" s="41"/>
      <c r="K504" s="41"/>
      <c r="L504" s="45"/>
      <c r="M504" s="237"/>
      <c r="N504" s="23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7" t="s">
        <v>141</v>
      </c>
      <c r="AU504" s="17" t="s">
        <v>21</v>
      </c>
    </row>
    <row r="505" s="13" customFormat="1">
      <c r="A505" s="13"/>
      <c r="B505" s="239"/>
      <c r="C505" s="240"/>
      <c r="D505" s="234" t="s">
        <v>143</v>
      </c>
      <c r="E505" s="241" t="s">
        <v>1</v>
      </c>
      <c r="F505" s="242" t="s">
        <v>642</v>
      </c>
      <c r="G505" s="240"/>
      <c r="H505" s="241" t="s">
        <v>1</v>
      </c>
      <c r="I505" s="243"/>
      <c r="J505" s="240"/>
      <c r="K505" s="240"/>
      <c r="L505" s="244"/>
      <c r="M505" s="245"/>
      <c r="N505" s="246"/>
      <c r="O505" s="246"/>
      <c r="P505" s="246"/>
      <c r="Q505" s="246"/>
      <c r="R505" s="246"/>
      <c r="S505" s="246"/>
      <c r="T505" s="24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8" t="s">
        <v>143</v>
      </c>
      <c r="AU505" s="248" t="s">
        <v>21</v>
      </c>
      <c r="AV505" s="13" t="s">
        <v>91</v>
      </c>
      <c r="AW505" s="13" t="s">
        <v>38</v>
      </c>
      <c r="AX505" s="13" t="s">
        <v>83</v>
      </c>
      <c r="AY505" s="248" t="s">
        <v>132</v>
      </c>
    </row>
    <row r="506" s="14" customFormat="1">
      <c r="A506" s="14"/>
      <c r="B506" s="249"/>
      <c r="C506" s="250"/>
      <c r="D506" s="234" t="s">
        <v>143</v>
      </c>
      <c r="E506" s="251" t="s">
        <v>1</v>
      </c>
      <c r="F506" s="252" t="s">
        <v>83</v>
      </c>
      <c r="G506" s="250"/>
      <c r="H506" s="253">
        <v>0</v>
      </c>
      <c r="I506" s="254"/>
      <c r="J506" s="250"/>
      <c r="K506" s="250"/>
      <c r="L506" s="255"/>
      <c r="M506" s="256"/>
      <c r="N506" s="257"/>
      <c r="O506" s="257"/>
      <c r="P506" s="257"/>
      <c r="Q506" s="257"/>
      <c r="R506" s="257"/>
      <c r="S506" s="257"/>
      <c r="T506" s="25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9" t="s">
        <v>143</v>
      </c>
      <c r="AU506" s="259" t="s">
        <v>21</v>
      </c>
      <c r="AV506" s="14" t="s">
        <v>21</v>
      </c>
      <c r="AW506" s="14" t="s">
        <v>38</v>
      </c>
      <c r="AX506" s="14" t="s">
        <v>83</v>
      </c>
      <c r="AY506" s="259" t="s">
        <v>132</v>
      </c>
    </row>
    <row r="507" s="13" customFormat="1">
      <c r="A507" s="13"/>
      <c r="B507" s="239"/>
      <c r="C507" s="240"/>
      <c r="D507" s="234" t="s">
        <v>143</v>
      </c>
      <c r="E507" s="241" t="s">
        <v>1</v>
      </c>
      <c r="F507" s="242" t="s">
        <v>643</v>
      </c>
      <c r="G507" s="240"/>
      <c r="H507" s="241" t="s">
        <v>1</v>
      </c>
      <c r="I507" s="243"/>
      <c r="J507" s="240"/>
      <c r="K507" s="240"/>
      <c r="L507" s="244"/>
      <c r="M507" s="245"/>
      <c r="N507" s="246"/>
      <c r="O507" s="246"/>
      <c r="P507" s="246"/>
      <c r="Q507" s="246"/>
      <c r="R507" s="246"/>
      <c r="S507" s="246"/>
      <c r="T507" s="24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8" t="s">
        <v>143</v>
      </c>
      <c r="AU507" s="248" t="s">
        <v>21</v>
      </c>
      <c r="AV507" s="13" t="s">
        <v>91</v>
      </c>
      <c r="AW507" s="13" t="s">
        <v>38</v>
      </c>
      <c r="AX507" s="13" t="s">
        <v>83</v>
      </c>
      <c r="AY507" s="248" t="s">
        <v>132</v>
      </c>
    </row>
    <row r="508" s="14" customFormat="1">
      <c r="A508" s="14"/>
      <c r="B508" s="249"/>
      <c r="C508" s="250"/>
      <c r="D508" s="234" t="s">
        <v>143</v>
      </c>
      <c r="E508" s="251" t="s">
        <v>1</v>
      </c>
      <c r="F508" s="252" t="s">
        <v>601</v>
      </c>
      <c r="G508" s="250"/>
      <c r="H508" s="253">
        <v>79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9" t="s">
        <v>143</v>
      </c>
      <c r="AU508" s="259" t="s">
        <v>21</v>
      </c>
      <c r="AV508" s="14" t="s">
        <v>21</v>
      </c>
      <c r="AW508" s="14" t="s">
        <v>38</v>
      </c>
      <c r="AX508" s="14" t="s">
        <v>83</v>
      </c>
      <c r="AY508" s="259" t="s">
        <v>132</v>
      </c>
    </row>
    <row r="509" s="15" customFormat="1">
      <c r="A509" s="15"/>
      <c r="B509" s="260"/>
      <c r="C509" s="261"/>
      <c r="D509" s="234" t="s">
        <v>143</v>
      </c>
      <c r="E509" s="262" t="s">
        <v>1</v>
      </c>
      <c r="F509" s="263" t="s">
        <v>145</v>
      </c>
      <c r="G509" s="261"/>
      <c r="H509" s="264">
        <v>79</v>
      </c>
      <c r="I509" s="265"/>
      <c r="J509" s="261"/>
      <c r="K509" s="261"/>
      <c r="L509" s="266"/>
      <c r="M509" s="267"/>
      <c r="N509" s="268"/>
      <c r="O509" s="268"/>
      <c r="P509" s="268"/>
      <c r="Q509" s="268"/>
      <c r="R509" s="268"/>
      <c r="S509" s="268"/>
      <c r="T509" s="26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0" t="s">
        <v>143</v>
      </c>
      <c r="AU509" s="270" t="s">
        <v>21</v>
      </c>
      <c r="AV509" s="15" t="s">
        <v>139</v>
      </c>
      <c r="AW509" s="15" t="s">
        <v>38</v>
      </c>
      <c r="AX509" s="15" t="s">
        <v>91</v>
      </c>
      <c r="AY509" s="270" t="s">
        <v>132</v>
      </c>
    </row>
    <row r="510" s="2" customFormat="1" ht="24.15" customHeight="1">
      <c r="A510" s="39"/>
      <c r="B510" s="40"/>
      <c r="C510" s="221" t="s">
        <v>644</v>
      </c>
      <c r="D510" s="221" t="s">
        <v>134</v>
      </c>
      <c r="E510" s="222" t="s">
        <v>645</v>
      </c>
      <c r="F510" s="223" t="s">
        <v>646</v>
      </c>
      <c r="G510" s="224" t="s">
        <v>365</v>
      </c>
      <c r="H510" s="225">
        <v>8</v>
      </c>
      <c r="I510" s="226"/>
      <c r="J510" s="227">
        <f>ROUND(I510*H510,2)</f>
        <v>0</v>
      </c>
      <c r="K510" s="223" t="s">
        <v>138</v>
      </c>
      <c r="L510" s="45"/>
      <c r="M510" s="228" t="s">
        <v>1</v>
      </c>
      <c r="N510" s="229" t="s">
        <v>48</v>
      </c>
      <c r="O510" s="92"/>
      <c r="P510" s="230">
        <f>O510*H510</f>
        <v>0</v>
      </c>
      <c r="Q510" s="230">
        <v>0</v>
      </c>
      <c r="R510" s="230">
        <f>Q510*H510</f>
        <v>0</v>
      </c>
      <c r="S510" s="230">
        <v>0.082000000000000003</v>
      </c>
      <c r="T510" s="231">
        <f>S510*H510</f>
        <v>0.65600000000000003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2" t="s">
        <v>139</v>
      </c>
      <c r="AT510" s="232" t="s">
        <v>134</v>
      </c>
      <c r="AU510" s="232" t="s">
        <v>21</v>
      </c>
      <c r="AY510" s="17" t="s">
        <v>132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7" t="s">
        <v>91</v>
      </c>
      <c r="BK510" s="233">
        <f>ROUND(I510*H510,2)</f>
        <v>0</v>
      </c>
      <c r="BL510" s="17" t="s">
        <v>139</v>
      </c>
      <c r="BM510" s="232" t="s">
        <v>647</v>
      </c>
    </row>
    <row r="511" s="2" customFormat="1">
      <c r="A511" s="39"/>
      <c r="B511" s="40"/>
      <c r="C511" s="41"/>
      <c r="D511" s="234" t="s">
        <v>141</v>
      </c>
      <c r="E511" s="41"/>
      <c r="F511" s="235" t="s">
        <v>648</v>
      </c>
      <c r="G511" s="41"/>
      <c r="H511" s="41"/>
      <c r="I511" s="236"/>
      <c r="J511" s="41"/>
      <c r="K511" s="41"/>
      <c r="L511" s="45"/>
      <c r="M511" s="237"/>
      <c r="N511" s="238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7" t="s">
        <v>141</v>
      </c>
      <c r="AU511" s="17" t="s">
        <v>21</v>
      </c>
    </row>
    <row r="512" s="13" customFormat="1">
      <c r="A512" s="13"/>
      <c r="B512" s="239"/>
      <c r="C512" s="240"/>
      <c r="D512" s="234" t="s">
        <v>143</v>
      </c>
      <c r="E512" s="241" t="s">
        <v>1</v>
      </c>
      <c r="F512" s="242" t="s">
        <v>649</v>
      </c>
      <c r="G512" s="240"/>
      <c r="H512" s="241" t="s">
        <v>1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143</v>
      </c>
      <c r="AU512" s="248" t="s">
        <v>21</v>
      </c>
      <c r="AV512" s="13" t="s">
        <v>91</v>
      </c>
      <c r="AW512" s="13" t="s">
        <v>38</v>
      </c>
      <c r="AX512" s="13" t="s">
        <v>83</v>
      </c>
      <c r="AY512" s="248" t="s">
        <v>132</v>
      </c>
    </row>
    <row r="513" s="14" customFormat="1">
      <c r="A513" s="14"/>
      <c r="B513" s="249"/>
      <c r="C513" s="250"/>
      <c r="D513" s="234" t="s">
        <v>143</v>
      </c>
      <c r="E513" s="251" t="s">
        <v>1</v>
      </c>
      <c r="F513" s="252" t="s">
        <v>182</v>
      </c>
      <c r="G513" s="250"/>
      <c r="H513" s="253">
        <v>8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143</v>
      </c>
      <c r="AU513" s="259" t="s">
        <v>21</v>
      </c>
      <c r="AV513" s="14" t="s">
        <v>21</v>
      </c>
      <c r="AW513" s="14" t="s">
        <v>38</v>
      </c>
      <c r="AX513" s="14" t="s">
        <v>83</v>
      </c>
      <c r="AY513" s="259" t="s">
        <v>132</v>
      </c>
    </row>
    <row r="514" s="15" customFormat="1">
      <c r="A514" s="15"/>
      <c r="B514" s="260"/>
      <c r="C514" s="261"/>
      <c r="D514" s="234" t="s">
        <v>143</v>
      </c>
      <c r="E514" s="262" t="s">
        <v>1</v>
      </c>
      <c r="F514" s="263" t="s">
        <v>145</v>
      </c>
      <c r="G514" s="261"/>
      <c r="H514" s="264">
        <v>8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0" t="s">
        <v>143</v>
      </c>
      <c r="AU514" s="270" t="s">
        <v>21</v>
      </c>
      <c r="AV514" s="15" t="s">
        <v>139</v>
      </c>
      <c r="AW514" s="15" t="s">
        <v>38</v>
      </c>
      <c r="AX514" s="15" t="s">
        <v>91</v>
      </c>
      <c r="AY514" s="270" t="s">
        <v>132</v>
      </c>
    </row>
    <row r="515" s="2" customFormat="1" ht="24.15" customHeight="1">
      <c r="A515" s="39"/>
      <c r="B515" s="40"/>
      <c r="C515" s="221" t="s">
        <v>650</v>
      </c>
      <c r="D515" s="221" t="s">
        <v>134</v>
      </c>
      <c r="E515" s="222" t="s">
        <v>651</v>
      </c>
      <c r="F515" s="223" t="s">
        <v>652</v>
      </c>
      <c r="G515" s="224" t="s">
        <v>137</v>
      </c>
      <c r="H515" s="225">
        <v>39</v>
      </c>
      <c r="I515" s="226"/>
      <c r="J515" s="227">
        <f>ROUND(I515*H515,2)</f>
        <v>0</v>
      </c>
      <c r="K515" s="223" t="s">
        <v>138</v>
      </c>
      <c r="L515" s="45"/>
      <c r="M515" s="228" t="s">
        <v>1</v>
      </c>
      <c r="N515" s="229" t="s">
        <v>48</v>
      </c>
      <c r="O515" s="92"/>
      <c r="P515" s="230">
        <f>O515*H515</f>
        <v>0</v>
      </c>
      <c r="Q515" s="230">
        <v>0</v>
      </c>
      <c r="R515" s="230">
        <f>Q515*H515</f>
        <v>0</v>
      </c>
      <c r="S515" s="230">
        <v>0</v>
      </c>
      <c r="T515" s="23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2" t="s">
        <v>139</v>
      </c>
      <c r="AT515" s="232" t="s">
        <v>134</v>
      </c>
      <c r="AU515" s="232" t="s">
        <v>21</v>
      </c>
      <c r="AY515" s="17" t="s">
        <v>132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17" t="s">
        <v>91</v>
      </c>
      <c r="BK515" s="233">
        <f>ROUND(I515*H515,2)</f>
        <v>0</v>
      </c>
      <c r="BL515" s="17" t="s">
        <v>139</v>
      </c>
      <c r="BM515" s="232" t="s">
        <v>653</v>
      </c>
    </row>
    <row r="516" s="2" customFormat="1">
      <c r="A516" s="39"/>
      <c r="B516" s="40"/>
      <c r="C516" s="41"/>
      <c r="D516" s="234" t="s">
        <v>141</v>
      </c>
      <c r="E516" s="41"/>
      <c r="F516" s="235" t="s">
        <v>654</v>
      </c>
      <c r="G516" s="41"/>
      <c r="H516" s="41"/>
      <c r="I516" s="236"/>
      <c r="J516" s="41"/>
      <c r="K516" s="41"/>
      <c r="L516" s="45"/>
      <c r="M516" s="237"/>
      <c r="N516" s="238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7" t="s">
        <v>141</v>
      </c>
      <c r="AU516" s="17" t="s">
        <v>21</v>
      </c>
    </row>
    <row r="517" s="13" customFormat="1">
      <c r="A517" s="13"/>
      <c r="B517" s="239"/>
      <c r="C517" s="240"/>
      <c r="D517" s="234" t="s">
        <v>143</v>
      </c>
      <c r="E517" s="241" t="s">
        <v>1</v>
      </c>
      <c r="F517" s="242" t="s">
        <v>655</v>
      </c>
      <c r="G517" s="240"/>
      <c r="H517" s="241" t="s">
        <v>1</v>
      </c>
      <c r="I517" s="243"/>
      <c r="J517" s="240"/>
      <c r="K517" s="240"/>
      <c r="L517" s="244"/>
      <c r="M517" s="245"/>
      <c r="N517" s="246"/>
      <c r="O517" s="246"/>
      <c r="P517" s="246"/>
      <c r="Q517" s="246"/>
      <c r="R517" s="246"/>
      <c r="S517" s="246"/>
      <c r="T517" s="24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8" t="s">
        <v>143</v>
      </c>
      <c r="AU517" s="248" t="s">
        <v>21</v>
      </c>
      <c r="AV517" s="13" t="s">
        <v>91</v>
      </c>
      <c r="AW517" s="13" t="s">
        <v>38</v>
      </c>
      <c r="AX517" s="13" t="s">
        <v>83</v>
      </c>
      <c r="AY517" s="248" t="s">
        <v>132</v>
      </c>
    </row>
    <row r="518" s="14" customFormat="1">
      <c r="A518" s="14"/>
      <c r="B518" s="249"/>
      <c r="C518" s="250"/>
      <c r="D518" s="234" t="s">
        <v>143</v>
      </c>
      <c r="E518" s="251" t="s">
        <v>1</v>
      </c>
      <c r="F518" s="252" t="s">
        <v>379</v>
      </c>
      <c r="G518" s="250"/>
      <c r="H518" s="253">
        <v>39</v>
      </c>
      <c r="I518" s="254"/>
      <c r="J518" s="250"/>
      <c r="K518" s="250"/>
      <c r="L518" s="255"/>
      <c r="M518" s="256"/>
      <c r="N518" s="257"/>
      <c r="O518" s="257"/>
      <c r="P518" s="257"/>
      <c r="Q518" s="257"/>
      <c r="R518" s="257"/>
      <c r="S518" s="257"/>
      <c r="T518" s="25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9" t="s">
        <v>143</v>
      </c>
      <c r="AU518" s="259" t="s">
        <v>21</v>
      </c>
      <c r="AV518" s="14" t="s">
        <v>21</v>
      </c>
      <c r="AW518" s="14" t="s">
        <v>38</v>
      </c>
      <c r="AX518" s="14" t="s">
        <v>91</v>
      </c>
      <c r="AY518" s="259" t="s">
        <v>132</v>
      </c>
    </row>
    <row r="519" s="2" customFormat="1" ht="16.5" customHeight="1">
      <c r="A519" s="39"/>
      <c r="B519" s="40"/>
      <c r="C519" s="221" t="s">
        <v>656</v>
      </c>
      <c r="D519" s="221" t="s">
        <v>134</v>
      </c>
      <c r="E519" s="222" t="s">
        <v>657</v>
      </c>
      <c r="F519" s="223" t="s">
        <v>658</v>
      </c>
      <c r="G519" s="224" t="s">
        <v>659</v>
      </c>
      <c r="H519" s="225">
        <v>1</v>
      </c>
      <c r="I519" s="226"/>
      <c r="J519" s="227">
        <f>ROUND(I519*H519,2)</f>
        <v>0</v>
      </c>
      <c r="K519" s="223" t="s">
        <v>1</v>
      </c>
      <c r="L519" s="45"/>
      <c r="M519" s="228" t="s">
        <v>1</v>
      </c>
      <c r="N519" s="229" t="s">
        <v>48</v>
      </c>
      <c r="O519" s="92"/>
      <c r="P519" s="230">
        <f>O519*H519</f>
        <v>0</v>
      </c>
      <c r="Q519" s="230">
        <v>0</v>
      </c>
      <c r="R519" s="230">
        <f>Q519*H519</f>
        <v>0</v>
      </c>
      <c r="S519" s="230">
        <v>1</v>
      </c>
      <c r="T519" s="231">
        <f>S519*H519</f>
        <v>1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139</v>
      </c>
      <c r="AT519" s="232" t="s">
        <v>134</v>
      </c>
      <c r="AU519" s="232" t="s">
        <v>21</v>
      </c>
      <c r="AY519" s="17" t="s">
        <v>132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7" t="s">
        <v>91</v>
      </c>
      <c r="BK519" s="233">
        <f>ROUND(I519*H519,2)</f>
        <v>0</v>
      </c>
      <c r="BL519" s="17" t="s">
        <v>139</v>
      </c>
      <c r="BM519" s="232" t="s">
        <v>660</v>
      </c>
    </row>
    <row r="520" s="2" customFormat="1">
      <c r="A520" s="39"/>
      <c r="B520" s="40"/>
      <c r="C520" s="41"/>
      <c r="D520" s="234" t="s">
        <v>141</v>
      </c>
      <c r="E520" s="41"/>
      <c r="F520" s="235" t="s">
        <v>658</v>
      </c>
      <c r="G520" s="41"/>
      <c r="H520" s="41"/>
      <c r="I520" s="236"/>
      <c r="J520" s="41"/>
      <c r="K520" s="41"/>
      <c r="L520" s="45"/>
      <c r="M520" s="237"/>
      <c r="N520" s="238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7" t="s">
        <v>141</v>
      </c>
      <c r="AU520" s="17" t="s">
        <v>21</v>
      </c>
    </row>
    <row r="521" s="14" customFormat="1">
      <c r="A521" s="14"/>
      <c r="B521" s="249"/>
      <c r="C521" s="250"/>
      <c r="D521" s="234" t="s">
        <v>143</v>
      </c>
      <c r="E521" s="251" t="s">
        <v>1</v>
      </c>
      <c r="F521" s="252" t="s">
        <v>91</v>
      </c>
      <c r="G521" s="250"/>
      <c r="H521" s="253">
        <v>1</v>
      </c>
      <c r="I521" s="254"/>
      <c r="J521" s="250"/>
      <c r="K521" s="250"/>
      <c r="L521" s="255"/>
      <c r="M521" s="256"/>
      <c r="N521" s="257"/>
      <c r="O521" s="257"/>
      <c r="P521" s="257"/>
      <c r="Q521" s="257"/>
      <c r="R521" s="257"/>
      <c r="S521" s="257"/>
      <c r="T521" s="25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9" t="s">
        <v>143</v>
      </c>
      <c r="AU521" s="259" t="s">
        <v>21</v>
      </c>
      <c r="AV521" s="14" t="s">
        <v>21</v>
      </c>
      <c r="AW521" s="14" t="s">
        <v>38</v>
      </c>
      <c r="AX521" s="14" t="s">
        <v>83</v>
      </c>
      <c r="AY521" s="259" t="s">
        <v>132</v>
      </c>
    </row>
    <row r="522" s="15" customFormat="1">
      <c r="A522" s="15"/>
      <c r="B522" s="260"/>
      <c r="C522" s="261"/>
      <c r="D522" s="234" t="s">
        <v>143</v>
      </c>
      <c r="E522" s="262" t="s">
        <v>1</v>
      </c>
      <c r="F522" s="263" t="s">
        <v>145</v>
      </c>
      <c r="G522" s="261"/>
      <c r="H522" s="264">
        <v>1</v>
      </c>
      <c r="I522" s="265"/>
      <c r="J522" s="261"/>
      <c r="K522" s="261"/>
      <c r="L522" s="266"/>
      <c r="M522" s="267"/>
      <c r="N522" s="268"/>
      <c r="O522" s="268"/>
      <c r="P522" s="268"/>
      <c r="Q522" s="268"/>
      <c r="R522" s="268"/>
      <c r="S522" s="268"/>
      <c r="T522" s="269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0" t="s">
        <v>143</v>
      </c>
      <c r="AU522" s="270" t="s">
        <v>21</v>
      </c>
      <c r="AV522" s="15" t="s">
        <v>139</v>
      </c>
      <c r="AW522" s="15" t="s">
        <v>38</v>
      </c>
      <c r="AX522" s="15" t="s">
        <v>91</v>
      </c>
      <c r="AY522" s="270" t="s">
        <v>132</v>
      </c>
    </row>
    <row r="523" s="2" customFormat="1" ht="16.5" customHeight="1">
      <c r="A523" s="39"/>
      <c r="B523" s="40"/>
      <c r="C523" s="221" t="s">
        <v>587</v>
      </c>
      <c r="D523" s="221" t="s">
        <v>134</v>
      </c>
      <c r="E523" s="222" t="s">
        <v>661</v>
      </c>
      <c r="F523" s="223" t="s">
        <v>662</v>
      </c>
      <c r="G523" s="224" t="s">
        <v>196</v>
      </c>
      <c r="H523" s="225">
        <v>8</v>
      </c>
      <c r="I523" s="226"/>
      <c r="J523" s="227">
        <f>ROUND(I523*H523,2)</f>
        <v>0</v>
      </c>
      <c r="K523" s="223" t="s">
        <v>138</v>
      </c>
      <c r="L523" s="45"/>
      <c r="M523" s="228" t="s">
        <v>1</v>
      </c>
      <c r="N523" s="229" t="s">
        <v>48</v>
      </c>
      <c r="O523" s="92"/>
      <c r="P523" s="230">
        <f>O523*H523</f>
        <v>0</v>
      </c>
      <c r="Q523" s="230">
        <v>8.0000000000000007E-05</v>
      </c>
      <c r="R523" s="230">
        <f>Q523*H523</f>
        <v>0.00064000000000000005</v>
      </c>
      <c r="S523" s="230">
        <v>0.017999999999999999</v>
      </c>
      <c r="T523" s="231">
        <f>S523*H523</f>
        <v>0.14399999999999999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2" t="s">
        <v>139</v>
      </c>
      <c r="AT523" s="232" t="s">
        <v>134</v>
      </c>
      <c r="AU523" s="232" t="s">
        <v>21</v>
      </c>
      <c r="AY523" s="17" t="s">
        <v>132</v>
      </c>
      <c r="BE523" s="233">
        <f>IF(N523="základní",J523,0)</f>
        <v>0</v>
      </c>
      <c r="BF523" s="233">
        <f>IF(N523="snížená",J523,0)</f>
        <v>0</v>
      </c>
      <c r="BG523" s="233">
        <f>IF(N523="zákl. přenesená",J523,0)</f>
        <v>0</v>
      </c>
      <c r="BH523" s="233">
        <f>IF(N523="sníž. přenesená",J523,0)</f>
        <v>0</v>
      </c>
      <c r="BI523" s="233">
        <f>IF(N523="nulová",J523,0)</f>
        <v>0</v>
      </c>
      <c r="BJ523" s="17" t="s">
        <v>91</v>
      </c>
      <c r="BK523" s="233">
        <f>ROUND(I523*H523,2)</f>
        <v>0</v>
      </c>
      <c r="BL523" s="17" t="s">
        <v>139</v>
      </c>
      <c r="BM523" s="232" t="s">
        <v>663</v>
      </c>
    </row>
    <row r="524" s="2" customFormat="1">
      <c r="A524" s="39"/>
      <c r="B524" s="40"/>
      <c r="C524" s="41"/>
      <c r="D524" s="234" t="s">
        <v>141</v>
      </c>
      <c r="E524" s="41"/>
      <c r="F524" s="235" t="s">
        <v>664</v>
      </c>
      <c r="G524" s="41"/>
      <c r="H524" s="41"/>
      <c r="I524" s="236"/>
      <c r="J524" s="41"/>
      <c r="K524" s="41"/>
      <c r="L524" s="45"/>
      <c r="M524" s="237"/>
      <c r="N524" s="238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7" t="s">
        <v>141</v>
      </c>
      <c r="AU524" s="17" t="s">
        <v>21</v>
      </c>
    </row>
    <row r="525" s="14" customFormat="1">
      <c r="A525" s="14"/>
      <c r="B525" s="249"/>
      <c r="C525" s="250"/>
      <c r="D525" s="234" t="s">
        <v>143</v>
      </c>
      <c r="E525" s="251" t="s">
        <v>1</v>
      </c>
      <c r="F525" s="252" t="s">
        <v>182</v>
      </c>
      <c r="G525" s="250"/>
      <c r="H525" s="253">
        <v>8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143</v>
      </c>
      <c r="AU525" s="259" t="s">
        <v>21</v>
      </c>
      <c r="AV525" s="14" t="s">
        <v>21</v>
      </c>
      <c r="AW525" s="14" t="s">
        <v>38</v>
      </c>
      <c r="AX525" s="14" t="s">
        <v>83</v>
      </c>
      <c r="AY525" s="259" t="s">
        <v>132</v>
      </c>
    </row>
    <row r="526" s="15" customFormat="1">
      <c r="A526" s="15"/>
      <c r="B526" s="260"/>
      <c r="C526" s="261"/>
      <c r="D526" s="234" t="s">
        <v>143</v>
      </c>
      <c r="E526" s="262" t="s">
        <v>1</v>
      </c>
      <c r="F526" s="263" t="s">
        <v>145</v>
      </c>
      <c r="G526" s="261"/>
      <c r="H526" s="264">
        <v>8</v>
      </c>
      <c r="I526" s="265"/>
      <c r="J526" s="261"/>
      <c r="K526" s="261"/>
      <c r="L526" s="266"/>
      <c r="M526" s="267"/>
      <c r="N526" s="268"/>
      <c r="O526" s="268"/>
      <c r="P526" s="268"/>
      <c r="Q526" s="268"/>
      <c r="R526" s="268"/>
      <c r="S526" s="268"/>
      <c r="T526" s="26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0" t="s">
        <v>143</v>
      </c>
      <c r="AU526" s="270" t="s">
        <v>21</v>
      </c>
      <c r="AV526" s="15" t="s">
        <v>139</v>
      </c>
      <c r="AW526" s="15" t="s">
        <v>38</v>
      </c>
      <c r="AX526" s="15" t="s">
        <v>91</v>
      </c>
      <c r="AY526" s="270" t="s">
        <v>132</v>
      </c>
    </row>
    <row r="527" s="12" customFormat="1" ht="22.8" customHeight="1">
      <c r="A527" s="12"/>
      <c r="B527" s="205"/>
      <c r="C527" s="206"/>
      <c r="D527" s="207" t="s">
        <v>82</v>
      </c>
      <c r="E527" s="219" t="s">
        <v>665</v>
      </c>
      <c r="F527" s="219" t="s">
        <v>666</v>
      </c>
      <c r="G527" s="206"/>
      <c r="H527" s="206"/>
      <c r="I527" s="209"/>
      <c r="J527" s="220">
        <f>BK527</f>
        <v>0</v>
      </c>
      <c r="K527" s="206"/>
      <c r="L527" s="211"/>
      <c r="M527" s="212"/>
      <c r="N527" s="213"/>
      <c r="O527" s="213"/>
      <c r="P527" s="214">
        <f>SUM(P528:P570)</f>
        <v>0</v>
      </c>
      <c r="Q527" s="213"/>
      <c r="R527" s="214">
        <f>SUM(R528:R570)</f>
        <v>0</v>
      </c>
      <c r="S527" s="213"/>
      <c r="T527" s="215">
        <f>SUM(T528:T570)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6" t="s">
        <v>91</v>
      </c>
      <c r="AT527" s="217" t="s">
        <v>82</v>
      </c>
      <c r="AU527" s="217" t="s">
        <v>91</v>
      </c>
      <c r="AY527" s="216" t="s">
        <v>132</v>
      </c>
      <c r="BK527" s="218">
        <f>SUM(BK528:BK570)</f>
        <v>0</v>
      </c>
    </row>
    <row r="528" s="2" customFormat="1" ht="21.75" customHeight="1">
      <c r="A528" s="39"/>
      <c r="B528" s="40"/>
      <c r="C528" s="221" t="s">
        <v>667</v>
      </c>
      <c r="D528" s="221" t="s">
        <v>134</v>
      </c>
      <c r="E528" s="222" t="s">
        <v>668</v>
      </c>
      <c r="F528" s="223" t="s">
        <v>669</v>
      </c>
      <c r="G528" s="224" t="s">
        <v>258</v>
      </c>
      <c r="H528" s="225">
        <v>310.553</v>
      </c>
      <c r="I528" s="226"/>
      <c r="J528" s="227">
        <f>ROUND(I528*H528,2)</f>
        <v>0</v>
      </c>
      <c r="K528" s="223" t="s">
        <v>138</v>
      </c>
      <c r="L528" s="45"/>
      <c r="M528" s="228" t="s">
        <v>1</v>
      </c>
      <c r="N528" s="229" t="s">
        <v>48</v>
      </c>
      <c r="O528" s="92"/>
      <c r="P528" s="230">
        <f>O528*H528</f>
        <v>0</v>
      </c>
      <c r="Q528" s="230">
        <v>0</v>
      </c>
      <c r="R528" s="230">
        <f>Q528*H528</f>
        <v>0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139</v>
      </c>
      <c r="AT528" s="232" t="s">
        <v>134</v>
      </c>
      <c r="AU528" s="232" t="s">
        <v>21</v>
      </c>
      <c r="AY528" s="17" t="s">
        <v>132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7" t="s">
        <v>91</v>
      </c>
      <c r="BK528" s="233">
        <f>ROUND(I528*H528,2)</f>
        <v>0</v>
      </c>
      <c r="BL528" s="17" t="s">
        <v>139</v>
      </c>
      <c r="BM528" s="232" t="s">
        <v>670</v>
      </c>
    </row>
    <row r="529" s="2" customFormat="1">
      <c r="A529" s="39"/>
      <c r="B529" s="40"/>
      <c r="C529" s="41"/>
      <c r="D529" s="234" t="s">
        <v>141</v>
      </c>
      <c r="E529" s="41"/>
      <c r="F529" s="235" t="s">
        <v>671</v>
      </c>
      <c r="G529" s="41"/>
      <c r="H529" s="41"/>
      <c r="I529" s="236"/>
      <c r="J529" s="41"/>
      <c r="K529" s="41"/>
      <c r="L529" s="45"/>
      <c r="M529" s="237"/>
      <c r="N529" s="238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7" t="s">
        <v>141</v>
      </c>
      <c r="AU529" s="17" t="s">
        <v>21</v>
      </c>
    </row>
    <row r="530" s="14" customFormat="1">
      <c r="A530" s="14"/>
      <c r="B530" s="249"/>
      <c r="C530" s="250"/>
      <c r="D530" s="234" t="s">
        <v>143</v>
      </c>
      <c r="E530" s="251" t="s">
        <v>1</v>
      </c>
      <c r="F530" s="252" t="s">
        <v>672</v>
      </c>
      <c r="G530" s="250"/>
      <c r="H530" s="253">
        <v>189.34999999999999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9" t="s">
        <v>143</v>
      </c>
      <c r="AU530" s="259" t="s">
        <v>21</v>
      </c>
      <c r="AV530" s="14" t="s">
        <v>21</v>
      </c>
      <c r="AW530" s="14" t="s">
        <v>38</v>
      </c>
      <c r="AX530" s="14" t="s">
        <v>83</v>
      </c>
      <c r="AY530" s="259" t="s">
        <v>132</v>
      </c>
    </row>
    <row r="531" s="14" customFormat="1">
      <c r="A531" s="14"/>
      <c r="B531" s="249"/>
      <c r="C531" s="250"/>
      <c r="D531" s="234" t="s">
        <v>143</v>
      </c>
      <c r="E531" s="251" t="s">
        <v>1</v>
      </c>
      <c r="F531" s="252" t="s">
        <v>673</v>
      </c>
      <c r="G531" s="250"/>
      <c r="H531" s="253">
        <v>11.878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9" t="s">
        <v>143</v>
      </c>
      <c r="AU531" s="259" t="s">
        <v>21</v>
      </c>
      <c r="AV531" s="14" t="s">
        <v>21</v>
      </c>
      <c r="AW531" s="14" t="s">
        <v>38</v>
      </c>
      <c r="AX531" s="14" t="s">
        <v>83</v>
      </c>
      <c r="AY531" s="259" t="s">
        <v>132</v>
      </c>
    </row>
    <row r="532" s="14" customFormat="1">
      <c r="A532" s="14"/>
      <c r="B532" s="249"/>
      <c r="C532" s="250"/>
      <c r="D532" s="234" t="s">
        <v>143</v>
      </c>
      <c r="E532" s="251" t="s">
        <v>1</v>
      </c>
      <c r="F532" s="252" t="s">
        <v>674</v>
      </c>
      <c r="G532" s="250"/>
      <c r="H532" s="253">
        <v>101.2</v>
      </c>
      <c r="I532" s="254"/>
      <c r="J532" s="250"/>
      <c r="K532" s="250"/>
      <c r="L532" s="255"/>
      <c r="M532" s="256"/>
      <c r="N532" s="257"/>
      <c r="O532" s="257"/>
      <c r="P532" s="257"/>
      <c r="Q532" s="257"/>
      <c r="R532" s="257"/>
      <c r="S532" s="257"/>
      <c r="T532" s="25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9" t="s">
        <v>143</v>
      </c>
      <c r="AU532" s="259" t="s">
        <v>21</v>
      </c>
      <c r="AV532" s="14" t="s">
        <v>21</v>
      </c>
      <c r="AW532" s="14" t="s">
        <v>38</v>
      </c>
      <c r="AX532" s="14" t="s">
        <v>83</v>
      </c>
      <c r="AY532" s="259" t="s">
        <v>132</v>
      </c>
    </row>
    <row r="533" s="14" customFormat="1">
      <c r="A533" s="14"/>
      <c r="B533" s="249"/>
      <c r="C533" s="250"/>
      <c r="D533" s="234" t="s">
        <v>143</v>
      </c>
      <c r="E533" s="251" t="s">
        <v>1</v>
      </c>
      <c r="F533" s="252" t="s">
        <v>675</v>
      </c>
      <c r="G533" s="250"/>
      <c r="H533" s="253">
        <v>8.125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9" t="s">
        <v>143</v>
      </c>
      <c r="AU533" s="259" t="s">
        <v>21</v>
      </c>
      <c r="AV533" s="14" t="s">
        <v>21</v>
      </c>
      <c r="AW533" s="14" t="s">
        <v>38</v>
      </c>
      <c r="AX533" s="14" t="s">
        <v>83</v>
      </c>
      <c r="AY533" s="259" t="s">
        <v>132</v>
      </c>
    </row>
    <row r="534" s="15" customFormat="1">
      <c r="A534" s="15"/>
      <c r="B534" s="260"/>
      <c r="C534" s="261"/>
      <c r="D534" s="234" t="s">
        <v>143</v>
      </c>
      <c r="E534" s="262" t="s">
        <v>1</v>
      </c>
      <c r="F534" s="263" t="s">
        <v>145</v>
      </c>
      <c r="G534" s="261"/>
      <c r="H534" s="264">
        <v>310.553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0" t="s">
        <v>143</v>
      </c>
      <c r="AU534" s="270" t="s">
        <v>21</v>
      </c>
      <c r="AV534" s="15" t="s">
        <v>139</v>
      </c>
      <c r="AW534" s="15" t="s">
        <v>38</v>
      </c>
      <c r="AX534" s="15" t="s">
        <v>91</v>
      </c>
      <c r="AY534" s="270" t="s">
        <v>132</v>
      </c>
    </row>
    <row r="535" s="2" customFormat="1" ht="24.15" customHeight="1">
      <c r="A535" s="39"/>
      <c r="B535" s="40"/>
      <c r="C535" s="221" t="s">
        <v>676</v>
      </c>
      <c r="D535" s="221" t="s">
        <v>134</v>
      </c>
      <c r="E535" s="222" t="s">
        <v>677</v>
      </c>
      <c r="F535" s="223" t="s">
        <v>678</v>
      </c>
      <c r="G535" s="224" t="s">
        <v>258</v>
      </c>
      <c r="H535" s="225">
        <v>2794.9769999999999</v>
      </c>
      <c r="I535" s="226"/>
      <c r="J535" s="227">
        <f>ROUND(I535*H535,2)</f>
        <v>0</v>
      </c>
      <c r="K535" s="223" t="s">
        <v>138</v>
      </c>
      <c r="L535" s="45"/>
      <c r="M535" s="228" t="s">
        <v>1</v>
      </c>
      <c r="N535" s="229" t="s">
        <v>48</v>
      </c>
      <c r="O535" s="92"/>
      <c r="P535" s="230">
        <f>O535*H535</f>
        <v>0</v>
      </c>
      <c r="Q535" s="230">
        <v>0</v>
      </c>
      <c r="R535" s="230">
        <f>Q535*H535</f>
        <v>0</v>
      </c>
      <c r="S535" s="230">
        <v>0</v>
      </c>
      <c r="T535" s="23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2" t="s">
        <v>139</v>
      </c>
      <c r="AT535" s="232" t="s">
        <v>134</v>
      </c>
      <c r="AU535" s="232" t="s">
        <v>21</v>
      </c>
      <c r="AY535" s="17" t="s">
        <v>132</v>
      </c>
      <c r="BE535" s="233">
        <f>IF(N535="základní",J535,0)</f>
        <v>0</v>
      </c>
      <c r="BF535" s="233">
        <f>IF(N535="snížená",J535,0)</f>
        <v>0</v>
      </c>
      <c r="BG535" s="233">
        <f>IF(N535="zákl. přenesená",J535,0)</f>
        <v>0</v>
      </c>
      <c r="BH535" s="233">
        <f>IF(N535="sníž. přenesená",J535,0)</f>
        <v>0</v>
      </c>
      <c r="BI535" s="233">
        <f>IF(N535="nulová",J535,0)</f>
        <v>0</v>
      </c>
      <c r="BJ535" s="17" t="s">
        <v>91</v>
      </c>
      <c r="BK535" s="233">
        <f>ROUND(I535*H535,2)</f>
        <v>0</v>
      </c>
      <c r="BL535" s="17" t="s">
        <v>139</v>
      </c>
      <c r="BM535" s="232" t="s">
        <v>679</v>
      </c>
    </row>
    <row r="536" s="2" customFormat="1">
      <c r="A536" s="39"/>
      <c r="B536" s="40"/>
      <c r="C536" s="41"/>
      <c r="D536" s="234" t="s">
        <v>141</v>
      </c>
      <c r="E536" s="41"/>
      <c r="F536" s="235" t="s">
        <v>680</v>
      </c>
      <c r="G536" s="41"/>
      <c r="H536" s="41"/>
      <c r="I536" s="236"/>
      <c r="J536" s="41"/>
      <c r="K536" s="41"/>
      <c r="L536" s="45"/>
      <c r="M536" s="237"/>
      <c r="N536" s="238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7" t="s">
        <v>141</v>
      </c>
      <c r="AU536" s="17" t="s">
        <v>21</v>
      </c>
    </row>
    <row r="537" s="14" customFormat="1">
      <c r="A537" s="14"/>
      <c r="B537" s="249"/>
      <c r="C537" s="250"/>
      <c r="D537" s="234" t="s">
        <v>143</v>
      </c>
      <c r="E537" s="251" t="s">
        <v>1</v>
      </c>
      <c r="F537" s="252" t="s">
        <v>681</v>
      </c>
      <c r="G537" s="250"/>
      <c r="H537" s="253">
        <v>2794.9769999999999</v>
      </c>
      <c r="I537" s="254"/>
      <c r="J537" s="250"/>
      <c r="K537" s="250"/>
      <c r="L537" s="255"/>
      <c r="M537" s="256"/>
      <c r="N537" s="257"/>
      <c r="O537" s="257"/>
      <c r="P537" s="257"/>
      <c r="Q537" s="257"/>
      <c r="R537" s="257"/>
      <c r="S537" s="257"/>
      <c r="T537" s="25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9" t="s">
        <v>143</v>
      </c>
      <c r="AU537" s="259" t="s">
        <v>21</v>
      </c>
      <c r="AV537" s="14" t="s">
        <v>21</v>
      </c>
      <c r="AW537" s="14" t="s">
        <v>38</v>
      </c>
      <c r="AX537" s="14" t="s">
        <v>83</v>
      </c>
      <c r="AY537" s="259" t="s">
        <v>132</v>
      </c>
    </row>
    <row r="538" s="15" customFormat="1">
      <c r="A538" s="15"/>
      <c r="B538" s="260"/>
      <c r="C538" s="261"/>
      <c r="D538" s="234" t="s">
        <v>143</v>
      </c>
      <c r="E538" s="262" t="s">
        <v>1</v>
      </c>
      <c r="F538" s="263" t="s">
        <v>145</v>
      </c>
      <c r="G538" s="261"/>
      <c r="H538" s="264">
        <v>2794.9769999999999</v>
      </c>
      <c r="I538" s="265"/>
      <c r="J538" s="261"/>
      <c r="K538" s="261"/>
      <c r="L538" s="266"/>
      <c r="M538" s="267"/>
      <c r="N538" s="268"/>
      <c r="O538" s="268"/>
      <c r="P538" s="268"/>
      <c r="Q538" s="268"/>
      <c r="R538" s="268"/>
      <c r="S538" s="268"/>
      <c r="T538" s="26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0" t="s">
        <v>143</v>
      </c>
      <c r="AU538" s="270" t="s">
        <v>21</v>
      </c>
      <c r="AV538" s="15" t="s">
        <v>139</v>
      </c>
      <c r="AW538" s="15" t="s">
        <v>38</v>
      </c>
      <c r="AX538" s="15" t="s">
        <v>91</v>
      </c>
      <c r="AY538" s="270" t="s">
        <v>132</v>
      </c>
    </row>
    <row r="539" s="2" customFormat="1" ht="16.5" customHeight="1">
      <c r="A539" s="39"/>
      <c r="B539" s="40"/>
      <c r="C539" s="221" t="s">
        <v>682</v>
      </c>
      <c r="D539" s="221" t="s">
        <v>134</v>
      </c>
      <c r="E539" s="222" t="s">
        <v>683</v>
      </c>
      <c r="F539" s="223" t="s">
        <v>684</v>
      </c>
      <c r="G539" s="224" t="s">
        <v>258</v>
      </c>
      <c r="H539" s="225">
        <v>24.952000000000002</v>
      </c>
      <c r="I539" s="226"/>
      <c r="J539" s="227">
        <f>ROUND(I539*H539,2)</f>
        <v>0</v>
      </c>
      <c r="K539" s="223" t="s">
        <v>138</v>
      </c>
      <c r="L539" s="45"/>
      <c r="M539" s="228" t="s">
        <v>1</v>
      </c>
      <c r="N539" s="229" t="s">
        <v>48</v>
      </c>
      <c r="O539" s="92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139</v>
      </c>
      <c r="AT539" s="232" t="s">
        <v>134</v>
      </c>
      <c r="AU539" s="232" t="s">
        <v>21</v>
      </c>
      <c r="AY539" s="17" t="s">
        <v>132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7" t="s">
        <v>91</v>
      </c>
      <c r="BK539" s="233">
        <f>ROUND(I539*H539,2)</f>
        <v>0</v>
      </c>
      <c r="BL539" s="17" t="s">
        <v>139</v>
      </c>
      <c r="BM539" s="232" t="s">
        <v>685</v>
      </c>
    </row>
    <row r="540" s="2" customFormat="1">
      <c r="A540" s="39"/>
      <c r="B540" s="40"/>
      <c r="C540" s="41"/>
      <c r="D540" s="234" t="s">
        <v>141</v>
      </c>
      <c r="E540" s="41"/>
      <c r="F540" s="235" t="s">
        <v>686</v>
      </c>
      <c r="G540" s="41"/>
      <c r="H540" s="41"/>
      <c r="I540" s="236"/>
      <c r="J540" s="41"/>
      <c r="K540" s="41"/>
      <c r="L540" s="45"/>
      <c r="M540" s="237"/>
      <c r="N540" s="238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7" t="s">
        <v>141</v>
      </c>
      <c r="AU540" s="17" t="s">
        <v>21</v>
      </c>
    </row>
    <row r="541" s="14" customFormat="1">
      <c r="A541" s="14"/>
      <c r="B541" s="249"/>
      <c r="C541" s="250"/>
      <c r="D541" s="234" t="s">
        <v>143</v>
      </c>
      <c r="E541" s="251" t="s">
        <v>1</v>
      </c>
      <c r="F541" s="252" t="s">
        <v>687</v>
      </c>
      <c r="G541" s="250"/>
      <c r="H541" s="253">
        <v>23.149999999999999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9" t="s">
        <v>143</v>
      </c>
      <c r="AU541" s="259" t="s">
        <v>21</v>
      </c>
      <c r="AV541" s="14" t="s">
        <v>21</v>
      </c>
      <c r="AW541" s="14" t="s">
        <v>38</v>
      </c>
      <c r="AX541" s="14" t="s">
        <v>83</v>
      </c>
      <c r="AY541" s="259" t="s">
        <v>132</v>
      </c>
    </row>
    <row r="542" s="14" customFormat="1">
      <c r="A542" s="14"/>
      <c r="B542" s="249"/>
      <c r="C542" s="250"/>
      <c r="D542" s="234" t="s">
        <v>143</v>
      </c>
      <c r="E542" s="251" t="s">
        <v>1</v>
      </c>
      <c r="F542" s="252" t="s">
        <v>688</v>
      </c>
      <c r="G542" s="250"/>
      <c r="H542" s="253">
        <v>1.8020000000000001</v>
      </c>
      <c r="I542" s="254"/>
      <c r="J542" s="250"/>
      <c r="K542" s="250"/>
      <c r="L542" s="255"/>
      <c r="M542" s="256"/>
      <c r="N542" s="257"/>
      <c r="O542" s="257"/>
      <c r="P542" s="257"/>
      <c r="Q542" s="257"/>
      <c r="R542" s="257"/>
      <c r="S542" s="257"/>
      <c r="T542" s="25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9" t="s">
        <v>143</v>
      </c>
      <c r="AU542" s="259" t="s">
        <v>21</v>
      </c>
      <c r="AV542" s="14" t="s">
        <v>21</v>
      </c>
      <c r="AW542" s="14" t="s">
        <v>38</v>
      </c>
      <c r="AX542" s="14" t="s">
        <v>83</v>
      </c>
      <c r="AY542" s="259" t="s">
        <v>132</v>
      </c>
    </row>
    <row r="543" s="15" customFormat="1">
      <c r="A543" s="15"/>
      <c r="B543" s="260"/>
      <c r="C543" s="261"/>
      <c r="D543" s="234" t="s">
        <v>143</v>
      </c>
      <c r="E543" s="262" t="s">
        <v>1</v>
      </c>
      <c r="F543" s="263" t="s">
        <v>145</v>
      </c>
      <c r="G543" s="261"/>
      <c r="H543" s="264">
        <v>24.951999999999998</v>
      </c>
      <c r="I543" s="265"/>
      <c r="J543" s="261"/>
      <c r="K543" s="261"/>
      <c r="L543" s="266"/>
      <c r="M543" s="267"/>
      <c r="N543" s="268"/>
      <c r="O543" s="268"/>
      <c r="P543" s="268"/>
      <c r="Q543" s="268"/>
      <c r="R543" s="268"/>
      <c r="S543" s="268"/>
      <c r="T543" s="269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0" t="s">
        <v>143</v>
      </c>
      <c r="AU543" s="270" t="s">
        <v>21</v>
      </c>
      <c r="AV543" s="15" t="s">
        <v>139</v>
      </c>
      <c r="AW543" s="15" t="s">
        <v>38</v>
      </c>
      <c r="AX543" s="15" t="s">
        <v>91</v>
      </c>
      <c r="AY543" s="270" t="s">
        <v>132</v>
      </c>
    </row>
    <row r="544" s="2" customFormat="1" ht="24.15" customHeight="1">
      <c r="A544" s="39"/>
      <c r="B544" s="40"/>
      <c r="C544" s="221" t="s">
        <v>689</v>
      </c>
      <c r="D544" s="221" t="s">
        <v>134</v>
      </c>
      <c r="E544" s="222" t="s">
        <v>690</v>
      </c>
      <c r="F544" s="223" t="s">
        <v>691</v>
      </c>
      <c r="G544" s="224" t="s">
        <v>258</v>
      </c>
      <c r="H544" s="225">
        <v>224.56800000000001</v>
      </c>
      <c r="I544" s="226"/>
      <c r="J544" s="227">
        <f>ROUND(I544*H544,2)</f>
        <v>0</v>
      </c>
      <c r="K544" s="223" t="s">
        <v>138</v>
      </c>
      <c r="L544" s="45"/>
      <c r="M544" s="228" t="s">
        <v>1</v>
      </c>
      <c r="N544" s="229" t="s">
        <v>48</v>
      </c>
      <c r="O544" s="92"/>
      <c r="P544" s="230">
        <f>O544*H544</f>
        <v>0</v>
      </c>
      <c r="Q544" s="230">
        <v>0</v>
      </c>
      <c r="R544" s="230">
        <f>Q544*H544</f>
        <v>0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139</v>
      </c>
      <c r="AT544" s="232" t="s">
        <v>134</v>
      </c>
      <c r="AU544" s="232" t="s">
        <v>21</v>
      </c>
      <c r="AY544" s="17" t="s">
        <v>132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7" t="s">
        <v>91</v>
      </c>
      <c r="BK544" s="233">
        <f>ROUND(I544*H544,2)</f>
        <v>0</v>
      </c>
      <c r="BL544" s="17" t="s">
        <v>139</v>
      </c>
      <c r="BM544" s="232" t="s">
        <v>692</v>
      </c>
    </row>
    <row r="545" s="2" customFormat="1">
      <c r="A545" s="39"/>
      <c r="B545" s="40"/>
      <c r="C545" s="41"/>
      <c r="D545" s="234" t="s">
        <v>141</v>
      </c>
      <c r="E545" s="41"/>
      <c r="F545" s="235" t="s">
        <v>693</v>
      </c>
      <c r="G545" s="41"/>
      <c r="H545" s="41"/>
      <c r="I545" s="236"/>
      <c r="J545" s="41"/>
      <c r="K545" s="41"/>
      <c r="L545" s="45"/>
      <c r="M545" s="237"/>
      <c r="N545" s="238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7" t="s">
        <v>141</v>
      </c>
      <c r="AU545" s="17" t="s">
        <v>21</v>
      </c>
    </row>
    <row r="546" s="14" customFormat="1">
      <c r="A546" s="14"/>
      <c r="B546" s="249"/>
      <c r="C546" s="250"/>
      <c r="D546" s="234" t="s">
        <v>143</v>
      </c>
      <c r="E546" s="251" t="s">
        <v>1</v>
      </c>
      <c r="F546" s="252" t="s">
        <v>694</v>
      </c>
      <c r="G546" s="250"/>
      <c r="H546" s="253">
        <v>224.56800000000001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9" t="s">
        <v>143</v>
      </c>
      <c r="AU546" s="259" t="s">
        <v>21</v>
      </c>
      <c r="AV546" s="14" t="s">
        <v>21</v>
      </c>
      <c r="AW546" s="14" t="s">
        <v>38</v>
      </c>
      <c r="AX546" s="14" t="s">
        <v>83</v>
      </c>
      <c r="AY546" s="259" t="s">
        <v>132</v>
      </c>
    </row>
    <row r="547" s="15" customFormat="1">
      <c r="A547" s="15"/>
      <c r="B547" s="260"/>
      <c r="C547" s="261"/>
      <c r="D547" s="234" t="s">
        <v>143</v>
      </c>
      <c r="E547" s="262" t="s">
        <v>1</v>
      </c>
      <c r="F547" s="263" t="s">
        <v>145</v>
      </c>
      <c r="G547" s="261"/>
      <c r="H547" s="264">
        <v>224.56800000000001</v>
      </c>
      <c r="I547" s="265"/>
      <c r="J547" s="261"/>
      <c r="K547" s="261"/>
      <c r="L547" s="266"/>
      <c r="M547" s="267"/>
      <c r="N547" s="268"/>
      <c r="O547" s="268"/>
      <c r="P547" s="268"/>
      <c r="Q547" s="268"/>
      <c r="R547" s="268"/>
      <c r="S547" s="268"/>
      <c r="T547" s="269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0" t="s">
        <v>143</v>
      </c>
      <c r="AU547" s="270" t="s">
        <v>21</v>
      </c>
      <c r="AV547" s="15" t="s">
        <v>139</v>
      </c>
      <c r="AW547" s="15" t="s">
        <v>38</v>
      </c>
      <c r="AX547" s="15" t="s">
        <v>91</v>
      </c>
      <c r="AY547" s="270" t="s">
        <v>132</v>
      </c>
    </row>
    <row r="548" s="2" customFormat="1" ht="24.15" customHeight="1">
      <c r="A548" s="39"/>
      <c r="B548" s="40"/>
      <c r="C548" s="221" t="s">
        <v>695</v>
      </c>
      <c r="D548" s="221" t="s">
        <v>134</v>
      </c>
      <c r="E548" s="222" t="s">
        <v>696</v>
      </c>
      <c r="F548" s="223" t="s">
        <v>697</v>
      </c>
      <c r="G548" s="224" t="s">
        <v>258</v>
      </c>
      <c r="H548" s="225">
        <v>310.553</v>
      </c>
      <c r="I548" s="226"/>
      <c r="J548" s="227">
        <f>ROUND(I548*H548,2)</f>
        <v>0</v>
      </c>
      <c r="K548" s="223" t="s">
        <v>138</v>
      </c>
      <c r="L548" s="45"/>
      <c r="M548" s="228" t="s">
        <v>1</v>
      </c>
      <c r="N548" s="229" t="s">
        <v>48</v>
      </c>
      <c r="O548" s="92"/>
      <c r="P548" s="230">
        <f>O548*H548</f>
        <v>0</v>
      </c>
      <c r="Q548" s="230">
        <v>0</v>
      </c>
      <c r="R548" s="230">
        <f>Q548*H548</f>
        <v>0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139</v>
      </c>
      <c r="AT548" s="232" t="s">
        <v>134</v>
      </c>
      <c r="AU548" s="232" t="s">
        <v>21</v>
      </c>
      <c r="AY548" s="17" t="s">
        <v>132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7" t="s">
        <v>91</v>
      </c>
      <c r="BK548" s="233">
        <f>ROUND(I548*H548,2)</f>
        <v>0</v>
      </c>
      <c r="BL548" s="17" t="s">
        <v>139</v>
      </c>
      <c r="BM548" s="232" t="s">
        <v>698</v>
      </c>
    </row>
    <row r="549" s="2" customFormat="1">
      <c r="A549" s="39"/>
      <c r="B549" s="40"/>
      <c r="C549" s="41"/>
      <c r="D549" s="234" t="s">
        <v>141</v>
      </c>
      <c r="E549" s="41"/>
      <c r="F549" s="235" t="s">
        <v>699</v>
      </c>
      <c r="G549" s="41"/>
      <c r="H549" s="41"/>
      <c r="I549" s="236"/>
      <c r="J549" s="41"/>
      <c r="K549" s="41"/>
      <c r="L549" s="45"/>
      <c r="M549" s="237"/>
      <c r="N549" s="238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7" t="s">
        <v>141</v>
      </c>
      <c r="AU549" s="17" t="s">
        <v>21</v>
      </c>
    </row>
    <row r="550" s="14" customFormat="1">
      <c r="A550" s="14"/>
      <c r="B550" s="249"/>
      <c r="C550" s="250"/>
      <c r="D550" s="234" t="s">
        <v>143</v>
      </c>
      <c r="E550" s="251" t="s">
        <v>1</v>
      </c>
      <c r="F550" s="252" t="s">
        <v>700</v>
      </c>
      <c r="G550" s="250"/>
      <c r="H550" s="253">
        <v>310.553</v>
      </c>
      <c r="I550" s="254"/>
      <c r="J550" s="250"/>
      <c r="K550" s="250"/>
      <c r="L550" s="255"/>
      <c r="M550" s="256"/>
      <c r="N550" s="257"/>
      <c r="O550" s="257"/>
      <c r="P550" s="257"/>
      <c r="Q550" s="257"/>
      <c r="R550" s="257"/>
      <c r="S550" s="257"/>
      <c r="T550" s="25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9" t="s">
        <v>143</v>
      </c>
      <c r="AU550" s="259" t="s">
        <v>21</v>
      </c>
      <c r="AV550" s="14" t="s">
        <v>21</v>
      </c>
      <c r="AW550" s="14" t="s">
        <v>38</v>
      </c>
      <c r="AX550" s="14" t="s">
        <v>83</v>
      </c>
      <c r="AY550" s="259" t="s">
        <v>132</v>
      </c>
    </row>
    <row r="551" s="15" customFormat="1">
      <c r="A551" s="15"/>
      <c r="B551" s="260"/>
      <c r="C551" s="261"/>
      <c r="D551" s="234" t="s">
        <v>143</v>
      </c>
      <c r="E551" s="262" t="s">
        <v>1</v>
      </c>
      <c r="F551" s="263" t="s">
        <v>145</v>
      </c>
      <c r="G551" s="261"/>
      <c r="H551" s="264">
        <v>310.553</v>
      </c>
      <c r="I551" s="265"/>
      <c r="J551" s="261"/>
      <c r="K551" s="261"/>
      <c r="L551" s="266"/>
      <c r="M551" s="267"/>
      <c r="N551" s="268"/>
      <c r="O551" s="268"/>
      <c r="P551" s="268"/>
      <c r="Q551" s="268"/>
      <c r="R551" s="268"/>
      <c r="S551" s="268"/>
      <c r="T551" s="26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0" t="s">
        <v>143</v>
      </c>
      <c r="AU551" s="270" t="s">
        <v>21</v>
      </c>
      <c r="AV551" s="15" t="s">
        <v>139</v>
      </c>
      <c r="AW551" s="15" t="s">
        <v>38</v>
      </c>
      <c r="AX551" s="15" t="s">
        <v>91</v>
      </c>
      <c r="AY551" s="270" t="s">
        <v>132</v>
      </c>
    </row>
    <row r="552" s="2" customFormat="1" ht="24.15" customHeight="1">
      <c r="A552" s="39"/>
      <c r="B552" s="40"/>
      <c r="C552" s="221" t="s">
        <v>701</v>
      </c>
      <c r="D552" s="221" t="s">
        <v>134</v>
      </c>
      <c r="E552" s="222" t="s">
        <v>702</v>
      </c>
      <c r="F552" s="223" t="s">
        <v>703</v>
      </c>
      <c r="G552" s="224" t="s">
        <v>258</v>
      </c>
      <c r="H552" s="225">
        <v>24.952000000000002</v>
      </c>
      <c r="I552" s="226"/>
      <c r="J552" s="227">
        <f>ROUND(I552*H552,2)</f>
        <v>0</v>
      </c>
      <c r="K552" s="223" t="s">
        <v>138</v>
      </c>
      <c r="L552" s="45"/>
      <c r="M552" s="228" t="s">
        <v>1</v>
      </c>
      <c r="N552" s="229" t="s">
        <v>48</v>
      </c>
      <c r="O552" s="92"/>
      <c r="P552" s="230">
        <f>O552*H552</f>
        <v>0</v>
      </c>
      <c r="Q552" s="230">
        <v>0</v>
      </c>
      <c r="R552" s="230">
        <f>Q552*H552</f>
        <v>0</v>
      </c>
      <c r="S552" s="230">
        <v>0</v>
      </c>
      <c r="T552" s="23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139</v>
      </c>
      <c r="AT552" s="232" t="s">
        <v>134</v>
      </c>
      <c r="AU552" s="232" t="s">
        <v>21</v>
      </c>
      <c r="AY552" s="17" t="s">
        <v>132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7" t="s">
        <v>91</v>
      </c>
      <c r="BK552" s="233">
        <f>ROUND(I552*H552,2)</f>
        <v>0</v>
      </c>
      <c r="BL552" s="17" t="s">
        <v>139</v>
      </c>
      <c r="BM552" s="232" t="s">
        <v>704</v>
      </c>
    </row>
    <row r="553" s="2" customFormat="1">
      <c r="A553" s="39"/>
      <c r="B553" s="40"/>
      <c r="C553" s="41"/>
      <c r="D553" s="234" t="s">
        <v>141</v>
      </c>
      <c r="E553" s="41"/>
      <c r="F553" s="235" t="s">
        <v>705</v>
      </c>
      <c r="G553" s="41"/>
      <c r="H553" s="41"/>
      <c r="I553" s="236"/>
      <c r="J553" s="41"/>
      <c r="K553" s="41"/>
      <c r="L553" s="45"/>
      <c r="M553" s="237"/>
      <c r="N553" s="238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7" t="s">
        <v>141</v>
      </c>
      <c r="AU553" s="17" t="s">
        <v>21</v>
      </c>
    </row>
    <row r="554" s="14" customFormat="1">
      <c r="A554" s="14"/>
      <c r="B554" s="249"/>
      <c r="C554" s="250"/>
      <c r="D554" s="234" t="s">
        <v>143</v>
      </c>
      <c r="E554" s="251" t="s">
        <v>1</v>
      </c>
      <c r="F554" s="252" t="s">
        <v>706</v>
      </c>
      <c r="G554" s="250"/>
      <c r="H554" s="253">
        <v>24.952000000000002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9" t="s">
        <v>143</v>
      </c>
      <c r="AU554" s="259" t="s">
        <v>21</v>
      </c>
      <c r="AV554" s="14" t="s">
        <v>21</v>
      </c>
      <c r="AW554" s="14" t="s">
        <v>38</v>
      </c>
      <c r="AX554" s="14" t="s">
        <v>83</v>
      </c>
      <c r="AY554" s="259" t="s">
        <v>132</v>
      </c>
    </row>
    <row r="555" s="15" customFormat="1">
      <c r="A555" s="15"/>
      <c r="B555" s="260"/>
      <c r="C555" s="261"/>
      <c r="D555" s="234" t="s">
        <v>143</v>
      </c>
      <c r="E555" s="262" t="s">
        <v>1</v>
      </c>
      <c r="F555" s="263" t="s">
        <v>145</v>
      </c>
      <c r="G555" s="261"/>
      <c r="H555" s="264">
        <v>24.952000000000002</v>
      </c>
      <c r="I555" s="265"/>
      <c r="J555" s="261"/>
      <c r="K555" s="261"/>
      <c r="L555" s="266"/>
      <c r="M555" s="267"/>
      <c r="N555" s="268"/>
      <c r="O555" s="268"/>
      <c r="P555" s="268"/>
      <c r="Q555" s="268"/>
      <c r="R555" s="268"/>
      <c r="S555" s="268"/>
      <c r="T555" s="269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0" t="s">
        <v>143</v>
      </c>
      <c r="AU555" s="270" t="s">
        <v>21</v>
      </c>
      <c r="AV555" s="15" t="s">
        <v>139</v>
      </c>
      <c r="AW555" s="15" t="s">
        <v>38</v>
      </c>
      <c r="AX555" s="15" t="s">
        <v>91</v>
      </c>
      <c r="AY555" s="270" t="s">
        <v>132</v>
      </c>
    </row>
    <row r="556" s="2" customFormat="1" ht="33" customHeight="1">
      <c r="A556" s="39"/>
      <c r="B556" s="40"/>
      <c r="C556" s="221" t="s">
        <v>707</v>
      </c>
      <c r="D556" s="221" t="s">
        <v>134</v>
      </c>
      <c r="E556" s="222" t="s">
        <v>708</v>
      </c>
      <c r="F556" s="223" t="s">
        <v>709</v>
      </c>
      <c r="G556" s="224" t="s">
        <v>258</v>
      </c>
      <c r="H556" s="225">
        <v>33.075000000000003</v>
      </c>
      <c r="I556" s="226"/>
      <c r="J556" s="227">
        <f>ROUND(I556*H556,2)</f>
        <v>0</v>
      </c>
      <c r="K556" s="223" t="s">
        <v>138</v>
      </c>
      <c r="L556" s="45"/>
      <c r="M556" s="228" t="s">
        <v>1</v>
      </c>
      <c r="N556" s="229" t="s">
        <v>48</v>
      </c>
      <c r="O556" s="92"/>
      <c r="P556" s="230">
        <f>O556*H556</f>
        <v>0</v>
      </c>
      <c r="Q556" s="230">
        <v>0</v>
      </c>
      <c r="R556" s="230">
        <f>Q556*H556</f>
        <v>0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139</v>
      </c>
      <c r="AT556" s="232" t="s">
        <v>134</v>
      </c>
      <c r="AU556" s="232" t="s">
        <v>21</v>
      </c>
      <c r="AY556" s="17" t="s">
        <v>132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7" t="s">
        <v>91</v>
      </c>
      <c r="BK556" s="233">
        <f>ROUND(I556*H556,2)</f>
        <v>0</v>
      </c>
      <c r="BL556" s="17" t="s">
        <v>139</v>
      </c>
      <c r="BM556" s="232" t="s">
        <v>710</v>
      </c>
    </row>
    <row r="557" s="2" customFormat="1">
      <c r="A557" s="39"/>
      <c r="B557" s="40"/>
      <c r="C557" s="41"/>
      <c r="D557" s="234" t="s">
        <v>141</v>
      </c>
      <c r="E557" s="41"/>
      <c r="F557" s="235" t="s">
        <v>711</v>
      </c>
      <c r="G557" s="41"/>
      <c r="H557" s="41"/>
      <c r="I557" s="236"/>
      <c r="J557" s="41"/>
      <c r="K557" s="41"/>
      <c r="L557" s="45"/>
      <c r="M557" s="237"/>
      <c r="N557" s="238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7" t="s">
        <v>141</v>
      </c>
      <c r="AU557" s="17" t="s">
        <v>21</v>
      </c>
    </row>
    <row r="558" s="14" customFormat="1">
      <c r="A558" s="14"/>
      <c r="B558" s="249"/>
      <c r="C558" s="250"/>
      <c r="D558" s="234" t="s">
        <v>143</v>
      </c>
      <c r="E558" s="251" t="s">
        <v>1</v>
      </c>
      <c r="F558" s="252" t="s">
        <v>675</v>
      </c>
      <c r="G558" s="250"/>
      <c r="H558" s="253">
        <v>8.125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9" t="s">
        <v>143</v>
      </c>
      <c r="AU558" s="259" t="s">
        <v>21</v>
      </c>
      <c r="AV558" s="14" t="s">
        <v>21</v>
      </c>
      <c r="AW558" s="14" t="s">
        <v>38</v>
      </c>
      <c r="AX558" s="14" t="s">
        <v>83</v>
      </c>
      <c r="AY558" s="259" t="s">
        <v>132</v>
      </c>
    </row>
    <row r="559" s="14" customFormat="1">
      <c r="A559" s="14"/>
      <c r="B559" s="249"/>
      <c r="C559" s="250"/>
      <c r="D559" s="234" t="s">
        <v>143</v>
      </c>
      <c r="E559" s="251" t="s">
        <v>1</v>
      </c>
      <c r="F559" s="252" t="s">
        <v>712</v>
      </c>
      <c r="G559" s="250"/>
      <c r="H559" s="253">
        <v>19.25</v>
      </c>
      <c r="I559" s="254"/>
      <c r="J559" s="250"/>
      <c r="K559" s="250"/>
      <c r="L559" s="255"/>
      <c r="M559" s="256"/>
      <c r="N559" s="257"/>
      <c r="O559" s="257"/>
      <c r="P559" s="257"/>
      <c r="Q559" s="257"/>
      <c r="R559" s="257"/>
      <c r="S559" s="257"/>
      <c r="T559" s="25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9" t="s">
        <v>143</v>
      </c>
      <c r="AU559" s="259" t="s">
        <v>21</v>
      </c>
      <c r="AV559" s="14" t="s">
        <v>21</v>
      </c>
      <c r="AW559" s="14" t="s">
        <v>38</v>
      </c>
      <c r="AX559" s="14" t="s">
        <v>83</v>
      </c>
      <c r="AY559" s="259" t="s">
        <v>132</v>
      </c>
    </row>
    <row r="560" s="14" customFormat="1">
      <c r="A560" s="14"/>
      <c r="B560" s="249"/>
      <c r="C560" s="250"/>
      <c r="D560" s="234" t="s">
        <v>143</v>
      </c>
      <c r="E560" s="251" t="s">
        <v>1</v>
      </c>
      <c r="F560" s="252" t="s">
        <v>713</v>
      </c>
      <c r="G560" s="250"/>
      <c r="H560" s="253">
        <v>3.8999999999999999</v>
      </c>
      <c r="I560" s="254"/>
      <c r="J560" s="250"/>
      <c r="K560" s="250"/>
      <c r="L560" s="255"/>
      <c r="M560" s="256"/>
      <c r="N560" s="257"/>
      <c r="O560" s="257"/>
      <c r="P560" s="257"/>
      <c r="Q560" s="257"/>
      <c r="R560" s="257"/>
      <c r="S560" s="257"/>
      <c r="T560" s="25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9" t="s">
        <v>143</v>
      </c>
      <c r="AU560" s="259" t="s">
        <v>21</v>
      </c>
      <c r="AV560" s="14" t="s">
        <v>21</v>
      </c>
      <c r="AW560" s="14" t="s">
        <v>38</v>
      </c>
      <c r="AX560" s="14" t="s">
        <v>83</v>
      </c>
      <c r="AY560" s="259" t="s">
        <v>132</v>
      </c>
    </row>
    <row r="561" s="14" customFormat="1">
      <c r="A561" s="14"/>
      <c r="B561" s="249"/>
      <c r="C561" s="250"/>
      <c r="D561" s="234" t="s">
        <v>143</v>
      </c>
      <c r="E561" s="251" t="s">
        <v>1</v>
      </c>
      <c r="F561" s="252" t="s">
        <v>714</v>
      </c>
      <c r="G561" s="250"/>
      <c r="H561" s="253">
        <v>1.8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143</v>
      </c>
      <c r="AU561" s="259" t="s">
        <v>21</v>
      </c>
      <c r="AV561" s="14" t="s">
        <v>21</v>
      </c>
      <c r="AW561" s="14" t="s">
        <v>38</v>
      </c>
      <c r="AX561" s="14" t="s">
        <v>83</v>
      </c>
      <c r="AY561" s="259" t="s">
        <v>132</v>
      </c>
    </row>
    <row r="562" s="15" customFormat="1">
      <c r="A562" s="15"/>
      <c r="B562" s="260"/>
      <c r="C562" s="261"/>
      <c r="D562" s="234" t="s">
        <v>143</v>
      </c>
      <c r="E562" s="262" t="s">
        <v>1</v>
      </c>
      <c r="F562" s="263" t="s">
        <v>145</v>
      </c>
      <c r="G562" s="261"/>
      <c r="H562" s="264">
        <v>33.074999999999996</v>
      </c>
      <c r="I562" s="265"/>
      <c r="J562" s="261"/>
      <c r="K562" s="261"/>
      <c r="L562" s="266"/>
      <c r="M562" s="267"/>
      <c r="N562" s="268"/>
      <c r="O562" s="268"/>
      <c r="P562" s="268"/>
      <c r="Q562" s="268"/>
      <c r="R562" s="268"/>
      <c r="S562" s="268"/>
      <c r="T562" s="269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0" t="s">
        <v>143</v>
      </c>
      <c r="AU562" s="270" t="s">
        <v>21</v>
      </c>
      <c r="AV562" s="15" t="s">
        <v>139</v>
      </c>
      <c r="AW562" s="15" t="s">
        <v>38</v>
      </c>
      <c r="AX562" s="15" t="s">
        <v>91</v>
      </c>
      <c r="AY562" s="270" t="s">
        <v>132</v>
      </c>
    </row>
    <row r="563" s="2" customFormat="1" ht="33" customHeight="1">
      <c r="A563" s="39"/>
      <c r="B563" s="40"/>
      <c r="C563" s="221" t="s">
        <v>715</v>
      </c>
      <c r="D563" s="221" t="s">
        <v>134</v>
      </c>
      <c r="E563" s="222" t="s">
        <v>716</v>
      </c>
      <c r="F563" s="223" t="s">
        <v>717</v>
      </c>
      <c r="G563" s="224" t="s">
        <v>258</v>
      </c>
      <c r="H563" s="225">
        <v>101.2</v>
      </c>
      <c r="I563" s="226"/>
      <c r="J563" s="227">
        <f>ROUND(I563*H563,2)</f>
        <v>0</v>
      </c>
      <c r="K563" s="223" t="s">
        <v>138</v>
      </c>
      <c r="L563" s="45"/>
      <c r="M563" s="228" t="s">
        <v>1</v>
      </c>
      <c r="N563" s="229" t="s">
        <v>48</v>
      </c>
      <c r="O563" s="92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139</v>
      </c>
      <c r="AT563" s="232" t="s">
        <v>134</v>
      </c>
      <c r="AU563" s="232" t="s">
        <v>21</v>
      </c>
      <c r="AY563" s="17" t="s">
        <v>132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7" t="s">
        <v>91</v>
      </c>
      <c r="BK563" s="233">
        <f>ROUND(I563*H563,2)</f>
        <v>0</v>
      </c>
      <c r="BL563" s="17" t="s">
        <v>139</v>
      </c>
      <c r="BM563" s="232" t="s">
        <v>718</v>
      </c>
    </row>
    <row r="564" s="2" customFormat="1">
      <c r="A564" s="39"/>
      <c r="B564" s="40"/>
      <c r="C564" s="41"/>
      <c r="D564" s="234" t="s">
        <v>141</v>
      </c>
      <c r="E564" s="41"/>
      <c r="F564" s="235" t="s">
        <v>719</v>
      </c>
      <c r="G564" s="41"/>
      <c r="H564" s="41"/>
      <c r="I564" s="236"/>
      <c r="J564" s="41"/>
      <c r="K564" s="41"/>
      <c r="L564" s="45"/>
      <c r="M564" s="237"/>
      <c r="N564" s="238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7" t="s">
        <v>141</v>
      </c>
      <c r="AU564" s="17" t="s">
        <v>21</v>
      </c>
    </row>
    <row r="565" s="14" customFormat="1">
      <c r="A565" s="14"/>
      <c r="B565" s="249"/>
      <c r="C565" s="250"/>
      <c r="D565" s="234" t="s">
        <v>143</v>
      </c>
      <c r="E565" s="251" t="s">
        <v>1</v>
      </c>
      <c r="F565" s="252" t="s">
        <v>674</v>
      </c>
      <c r="G565" s="250"/>
      <c r="H565" s="253">
        <v>101.2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9" t="s">
        <v>143</v>
      </c>
      <c r="AU565" s="259" t="s">
        <v>21</v>
      </c>
      <c r="AV565" s="14" t="s">
        <v>21</v>
      </c>
      <c r="AW565" s="14" t="s">
        <v>38</v>
      </c>
      <c r="AX565" s="14" t="s">
        <v>83</v>
      </c>
      <c r="AY565" s="259" t="s">
        <v>132</v>
      </c>
    </row>
    <row r="566" s="15" customFormat="1">
      <c r="A566" s="15"/>
      <c r="B566" s="260"/>
      <c r="C566" s="261"/>
      <c r="D566" s="234" t="s">
        <v>143</v>
      </c>
      <c r="E566" s="262" t="s">
        <v>1</v>
      </c>
      <c r="F566" s="263" t="s">
        <v>145</v>
      </c>
      <c r="G566" s="261"/>
      <c r="H566" s="264">
        <v>101.2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0" t="s">
        <v>143</v>
      </c>
      <c r="AU566" s="270" t="s">
        <v>21</v>
      </c>
      <c r="AV566" s="15" t="s">
        <v>139</v>
      </c>
      <c r="AW566" s="15" t="s">
        <v>38</v>
      </c>
      <c r="AX566" s="15" t="s">
        <v>91</v>
      </c>
      <c r="AY566" s="270" t="s">
        <v>132</v>
      </c>
    </row>
    <row r="567" s="2" customFormat="1" ht="24.15" customHeight="1">
      <c r="A567" s="39"/>
      <c r="B567" s="40"/>
      <c r="C567" s="221" t="s">
        <v>720</v>
      </c>
      <c r="D567" s="221" t="s">
        <v>134</v>
      </c>
      <c r="E567" s="222" t="s">
        <v>721</v>
      </c>
      <c r="F567" s="223" t="s">
        <v>257</v>
      </c>
      <c r="G567" s="224" t="s">
        <v>258</v>
      </c>
      <c r="H567" s="225">
        <v>209.35300000000001</v>
      </c>
      <c r="I567" s="226"/>
      <c r="J567" s="227">
        <f>ROUND(I567*H567,2)</f>
        <v>0</v>
      </c>
      <c r="K567" s="223" t="s">
        <v>138</v>
      </c>
      <c r="L567" s="45"/>
      <c r="M567" s="228" t="s">
        <v>1</v>
      </c>
      <c r="N567" s="229" t="s">
        <v>48</v>
      </c>
      <c r="O567" s="92"/>
      <c r="P567" s="230">
        <f>O567*H567</f>
        <v>0</v>
      </c>
      <c r="Q567" s="230">
        <v>0</v>
      </c>
      <c r="R567" s="230">
        <f>Q567*H567</f>
        <v>0</v>
      </c>
      <c r="S567" s="230">
        <v>0</v>
      </c>
      <c r="T567" s="231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139</v>
      </c>
      <c r="AT567" s="232" t="s">
        <v>134</v>
      </c>
      <c r="AU567" s="232" t="s">
        <v>21</v>
      </c>
      <c r="AY567" s="17" t="s">
        <v>132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7" t="s">
        <v>91</v>
      </c>
      <c r="BK567" s="233">
        <f>ROUND(I567*H567,2)</f>
        <v>0</v>
      </c>
      <c r="BL567" s="17" t="s">
        <v>139</v>
      </c>
      <c r="BM567" s="232" t="s">
        <v>722</v>
      </c>
    </row>
    <row r="568" s="2" customFormat="1">
      <c r="A568" s="39"/>
      <c r="B568" s="40"/>
      <c r="C568" s="41"/>
      <c r="D568" s="234" t="s">
        <v>141</v>
      </c>
      <c r="E568" s="41"/>
      <c r="F568" s="235" t="s">
        <v>260</v>
      </c>
      <c r="G568" s="41"/>
      <c r="H568" s="41"/>
      <c r="I568" s="236"/>
      <c r="J568" s="41"/>
      <c r="K568" s="41"/>
      <c r="L568" s="45"/>
      <c r="M568" s="237"/>
      <c r="N568" s="238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7" t="s">
        <v>141</v>
      </c>
      <c r="AU568" s="17" t="s">
        <v>21</v>
      </c>
    </row>
    <row r="569" s="14" customFormat="1">
      <c r="A569" s="14"/>
      <c r="B569" s="249"/>
      <c r="C569" s="250"/>
      <c r="D569" s="234" t="s">
        <v>143</v>
      </c>
      <c r="E569" s="251" t="s">
        <v>1</v>
      </c>
      <c r="F569" s="252" t="s">
        <v>723</v>
      </c>
      <c r="G569" s="250"/>
      <c r="H569" s="253">
        <v>209.35300000000001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9" t="s">
        <v>143</v>
      </c>
      <c r="AU569" s="259" t="s">
        <v>21</v>
      </c>
      <c r="AV569" s="14" t="s">
        <v>21</v>
      </c>
      <c r="AW569" s="14" t="s">
        <v>38</v>
      </c>
      <c r="AX569" s="14" t="s">
        <v>83</v>
      </c>
      <c r="AY569" s="259" t="s">
        <v>132</v>
      </c>
    </row>
    <row r="570" s="15" customFormat="1">
      <c r="A570" s="15"/>
      <c r="B570" s="260"/>
      <c r="C570" s="261"/>
      <c r="D570" s="234" t="s">
        <v>143</v>
      </c>
      <c r="E570" s="262" t="s">
        <v>1</v>
      </c>
      <c r="F570" s="263" t="s">
        <v>145</v>
      </c>
      <c r="G570" s="261"/>
      <c r="H570" s="264">
        <v>209.35300000000001</v>
      </c>
      <c r="I570" s="265"/>
      <c r="J570" s="261"/>
      <c r="K570" s="261"/>
      <c r="L570" s="266"/>
      <c r="M570" s="267"/>
      <c r="N570" s="268"/>
      <c r="O570" s="268"/>
      <c r="P570" s="268"/>
      <c r="Q570" s="268"/>
      <c r="R570" s="268"/>
      <c r="S570" s="268"/>
      <c r="T570" s="269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0" t="s">
        <v>143</v>
      </c>
      <c r="AU570" s="270" t="s">
        <v>21</v>
      </c>
      <c r="AV570" s="15" t="s">
        <v>139</v>
      </c>
      <c r="AW570" s="15" t="s">
        <v>38</v>
      </c>
      <c r="AX570" s="15" t="s">
        <v>91</v>
      </c>
      <c r="AY570" s="270" t="s">
        <v>132</v>
      </c>
    </row>
    <row r="571" s="12" customFormat="1" ht="22.8" customHeight="1">
      <c r="A571" s="12"/>
      <c r="B571" s="205"/>
      <c r="C571" s="206"/>
      <c r="D571" s="207" t="s">
        <v>82</v>
      </c>
      <c r="E571" s="219" t="s">
        <v>724</v>
      </c>
      <c r="F571" s="219" t="s">
        <v>725</v>
      </c>
      <c r="G571" s="206"/>
      <c r="H571" s="206"/>
      <c r="I571" s="209"/>
      <c r="J571" s="220">
        <f>BK571</f>
        <v>0</v>
      </c>
      <c r="K571" s="206"/>
      <c r="L571" s="211"/>
      <c r="M571" s="212"/>
      <c r="N571" s="213"/>
      <c r="O571" s="213"/>
      <c r="P571" s="214">
        <f>SUM(P572:P573)</f>
        <v>0</v>
      </c>
      <c r="Q571" s="213"/>
      <c r="R571" s="214">
        <f>SUM(R572:R573)</f>
        <v>0</v>
      </c>
      <c r="S571" s="213"/>
      <c r="T571" s="215">
        <f>SUM(T572:T573)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6" t="s">
        <v>91</v>
      </c>
      <c r="AT571" s="217" t="s">
        <v>82</v>
      </c>
      <c r="AU571" s="217" t="s">
        <v>91</v>
      </c>
      <c r="AY571" s="216" t="s">
        <v>132</v>
      </c>
      <c r="BK571" s="218">
        <f>SUM(BK572:BK573)</f>
        <v>0</v>
      </c>
    </row>
    <row r="572" s="2" customFormat="1" ht="33" customHeight="1">
      <c r="A572" s="39"/>
      <c r="B572" s="40"/>
      <c r="C572" s="221" t="s">
        <v>726</v>
      </c>
      <c r="D572" s="221" t="s">
        <v>134</v>
      </c>
      <c r="E572" s="222" t="s">
        <v>727</v>
      </c>
      <c r="F572" s="223" t="s">
        <v>728</v>
      </c>
      <c r="G572" s="224" t="s">
        <v>258</v>
      </c>
      <c r="H572" s="225">
        <v>326.012</v>
      </c>
      <c r="I572" s="226"/>
      <c r="J572" s="227">
        <f>ROUND(I572*H572,2)</f>
        <v>0</v>
      </c>
      <c r="K572" s="223" t="s">
        <v>138</v>
      </c>
      <c r="L572" s="45"/>
      <c r="M572" s="228" t="s">
        <v>1</v>
      </c>
      <c r="N572" s="229" t="s">
        <v>48</v>
      </c>
      <c r="O572" s="92"/>
      <c r="P572" s="230">
        <f>O572*H572</f>
        <v>0</v>
      </c>
      <c r="Q572" s="230">
        <v>0</v>
      </c>
      <c r="R572" s="230">
        <f>Q572*H572</f>
        <v>0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139</v>
      </c>
      <c r="AT572" s="232" t="s">
        <v>134</v>
      </c>
      <c r="AU572" s="232" t="s">
        <v>21</v>
      </c>
      <c r="AY572" s="17" t="s">
        <v>132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7" t="s">
        <v>91</v>
      </c>
      <c r="BK572" s="233">
        <f>ROUND(I572*H572,2)</f>
        <v>0</v>
      </c>
      <c r="BL572" s="17" t="s">
        <v>139</v>
      </c>
      <c r="BM572" s="232" t="s">
        <v>729</v>
      </c>
    </row>
    <row r="573" s="2" customFormat="1">
      <c r="A573" s="39"/>
      <c r="B573" s="40"/>
      <c r="C573" s="41"/>
      <c r="D573" s="234" t="s">
        <v>141</v>
      </c>
      <c r="E573" s="41"/>
      <c r="F573" s="235" t="s">
        <v>730</v>
      </c>
      <c r="G573" s="41"/>
      <c r="H573" s="41"/>
      <c r="I573" s="236"/>
      <c r="J573" s="41"/>
      <c r="K573" s="41"/>
      <c r="L573" s="45"/>
      <c r="M573" s="237"/>
      <c r="N573" s="238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7" t="s">
        <v>141</v>
      </c>
      <c r="AU573" s="17" t="s">
        <v>21</v>
      </c>
    </row>
    <row r="574" s="12" customFormat="1" ht="25.92" customHeight="1">
      <c r="A574" s="12"/>
      <c r="B574" s="205"/>
      <c r="C574" s="206"/>
      <c r="D574" s="207" t="s">
        <v>82</v>
      </c>
      <c r="E574" s="208" t="s">
        <v>731</v>
      </c>
      <c r="F574" s="208" t="s">
        <v>732</v>
      </c>
      <c r="G574" s="206"/>
      <c r="H574" s="206"/>
      <c r="I574" s="209"/>
      <c r="J574" s="210">
        <f>BK574</f>
        <v>0</v>
      </c>
      <c r="K574" s="206"/>
      <c r="L574" s="211"/>
      <c r="M574" s="212"/>
      <c r="N574" s="213"/>
      <c r="O574" s="213"/>
      <c r="P574" s="214">
        <f>P575</f>
        <v>0</v>
      </c>
      <c r="Q574" s="213"/>
      <c r="R574" s="214">
        <f>R575</f>
        <v>0.22066</v>
      </c>
      <c r="S574" s="213"/>
      <c r="T574" s="215">
        <f>T575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6" t="s">
        <v>21</v>
      </c>
      <c r="AT574" s="217" t="s">
        <v>82</v>
      </c>
      <c r="AU574" s="217" t="s">
        <v>83</v>
      </c>
      <c r="AY574" s="216" t="s">
        <v>132</v>
      </c>
      <c r="BK574" s="218">
        <f>BK575</f>
        <v>0</v>
      </c>
    </row>
    <row r="575" s="12" customFormat="1" ht="22.8" customHeight="1">
      <c r="A575" s="12"/>
      <c r="B575" s="205"/>
      <c r="C575" s="206"/>
      <c r="D575" s="207" t="s">
        <v>82</v>
      </c>
      <c r="E575" s="219" t="s">
        <v>733</v>
      </c>
      <c r="F575" s="219" t="s">
        <v>734</v>
      </c>
      <c r="G575" s="206"/>
      <c r="H575" s="206"/>
      <c r="I575" s="209"/>
      <c r="J575" s="220">
        <f>BK575</f>
        <v>0</v>
      </c>
      <c r="K575" s="206"/>
      <c r="L575" s="211"/>
      <c r="M575" s="212"/>
      <c r="N575" s="213"/>
      <c r="O575" s="213"/>
      <c r="P575" s="214">
        <f>SUM(P576:P583)</f>
        <v>0</v>
      </c>
      <c r="Q575" s="213"/>
      <c r="R575" s="214">
        <f>SUM(R576:R583)</f>
        <v>0.22066</v>
      </c>
      <c r="S575" s="213"/>
      <c r="T575" s="215">
        <f>SUM(T576:T583)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6" t="s">
        <v>21</v>
      </c>
      <c r="AT575" s="217" t="s">
        <v>82</v>
      </c>
      <c r="AU575" s="217" t="s">
        <v>91</v>
      </c>
      <c r="AY575" s="216" t="s">
        <v>132</v>
      </c>
      <c r="BK575" s="218">
        <f>SUM(BK576:BK583)</f>
        <v>0</v>
      </c>
    </row>
    <row r="576" s="2" customFormat="1" ht="24.15" customHeight="1">
      <c r="A576" s="39"/>
      <c r="B576" s="40"/>
      <c r="C576" s="221" t="s">
        <v>735</v>
      </c>
      <c r="D576" s="221" t="s">
        <v>134</v>
      </c>
      <c r="E576" s="222" t="s">
        <v>736</v>
      </c>
      <c r="F576" s="223" t="s">
        <v>737</v>
      </c>
      <c r="G576" s="224" t="s">
        <v>196</v>
      </c>
      <c r="H576" s="225">
        <v>11</v>
      </c>
      <c r="I576" s="226"/>
      <c r="J576" s="227">
        <f>ROUND(I576*H576,2)</f>
        <v>0</v>
      </c>
      <c r="K576" s="223" t="s">
        <v>138</v>
      </c>
      <c r="L576" s="45"/>
      <c r="M576" s="228" t="s">
        <v>1</v>
      </c>
      <c r="N576" s="229" t="s">
        <v>48</v>
      </c>
      <c r="O576" s="92"/>
      <c r="P576" s="230">
        <f>O576*H576</f>
        <v>0</v>
      </c>
      <c r="Q576" s="230">
        <v>6.0000000000000002E-05</v>
      </c>
      <c r="R576" s="230">
        <f>Q576*H576</f>
        <v>0.00066</v>
      </c>
      <c r="S576" s="230">
        <v>0</v>
      </c>
      <c r="T576" s="23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2" t="s">
        <v>236</v>
      </c>
      <c r="AT576" s="232" t="s">
        <v>134</v>
      </c>
      <c r="AU576" s="232" t="s">
        <v>21</v>
      </c>
      <c r="AY576" s="17" t="s">
        <v>132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7" t="s">
        <v>91</v>
      </c>
      <c r="BK576" s="233">
        <f>ROUND(I576*H576,2)</f>
        <v>0</v>
      </c>
      <c r="BL576" s="17" t="s">
        <v>236</v>
      </c>
      <c r="BM576" s="232" t="s">
        <v>738</v>
      </c>
    </row>
    <row r="577" s="2" customFormat="1">
      <c r="A577" s="39"/>
      <c r="B577" s="40"/>
      <c r="C577" s="41"/>
      <c r="D577" s="234" t="s">
        <v>141</v>
      </c>
      <c r="E577" s="41"/>
      <c r="F577" s="235" t="s">
        <v>739</v>
      </c>
      <c r="G577" s="41"/>
      <c r="H577" s="41"/>
      <c r="I577" s="236"/>
      <c r="J577" s="41"/>
      <c r="K577" s="41"/>
      <c r="L577" s="45"/>
      <c r="M577" s="237"/>
      <c r="N577" s="238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7" t="s">
        <v>141</v>
      </c>
      <c r="AU577" s="17" t="s">
        <v>21</v>
      </c>
    </row>
    <row r="578" s="14" customFormat="1">
      <c r="A578" s="14"/>
      <c r="B578" s="249"/>
      <c r="C578" s="250"/>
      <c r="D578" s="234" t="s">
        <v>143</v>
      </c>
      <c r="E578" s="251" t="s">
        <v>1</v>
      </c>
      <c r="F578" s="252" t="s">
        <v>200</v>
      </c>
      <c r="G578" s="250"/>
      <c r="H578" s="253">
        <v>11</v>
      </c>
      <c r="I578" s="254"/>
      <c r="J578" s="250"/>
      <c r="K578" s="250"/>
      <c r="L578" s="255"/>
      <c r="M578" s="256"/>
      <c r="N578" s="257"/>
      <c r="O578" s="257"/>
      <c r="P578" s="257"/>
      <c r="Q578" s="257"/>
      <c r="R578" s="257"/>
      <c r="S578" s="257"/>
      <c r="T578" s="25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9" t="s">
        <v>143</v>
      </c>
      <c r="AU578" s="259" t="s">
        <v>21</v>
      </c>
      <c r="AV578" s="14" t="s">
        <v>21</v>
      </c>
      <c r="AW578" s="14" t="s">
        <v>38</v>
      </c>
      <c r="AX578" s="14" t="s">
        <v>83</v>
      </c>
      <c r="AY578" s="259" t="s">
        <v>132</v>
      </c>
    </row>
    <row r="579" s="15" customFormat="1">
      <c r="A579" s="15"/>
      <c r="B579" s="260"/>
      <c r="C579" s="261"/>
      <c r="D579" s="234" t="s">
        <v>143</v>
      </c>
      <c r="E579" s="262" t="s">
        <v>1</v>
      </c>
      <c r="F579" s="263" t="s">
        <v>145</v>
      </c>
      <c r="G579" s="261"/>
      <c r="H579" s="264">
        <v>11</v>
      </c>
      <c r="I579" s="265"/>
      <c r="J579" s="261"/>
      <c r="K579" s="261"/>
      <c r="L579" s="266"/>
      <c r="M579" s="267"/>
      <c r="N579" s="268"/>
      <c r="O579" s="268"/>
      <c r="P579" s="268"/>
      <c r="Q579" s="268"/>
      <c r="R579" s="268"/>
      <c r="S579" s="268"/>
      <c r="T579" s="269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0" t="s">
        <v>143</v>
      </c>
      <c r="AU579" s="270" t="s">
        <v>21</v>
      </c>
      <c r="AV579" s="15" t="s">
        <v>139</v>
      </c>
      <c r="AW579" s="15" t="s">
        <v>38</v>
      </c>
      <c r="AX579" s="15" t="s">
        <v>91</v>
      </c>
      <c r="AY579" s="270" t="s">
        <v>132</v>
      </c>
    </row>
    <row r="580" s="2" customFormat="1" ht="21.75" customHeight="1">
      <c r="A580" s="39"/>
      <c r="B580" s="40"/>
      <c r="C580" s="271" t="s">
        <v>740</v>
      </c>
      <c r="D580" s="271" t="s">
        <v>285</v>
      </c>
      <c r="E580" s="272" t="s">
        <v>741</v>
      </c>
      <c r="F580" s="273" t="s">
        <v>742</v>
      </c>
      <c r="G580" s="274" t="s">
        <v>196</v>
      </c>
      <c r="H580" s="275">
        <v>11</v>
      </c>
      <c r="I580" s="276"/>
      <c r="J580" s="277">
        <f>ROUND(I580*H580,2)</f>
        <v>0</v>
      </c>
      <c r="K580" s="273" t="s">
        <v>1</v>
      </c>
      <c r="L580" s="278"/>
      <c r="M580" s="279" t="s">
        <v>1</v>
      </c>
      <c r="N580" s="280" t="s">
        <v>48</v>
      </c>
      <c r="O580" s="92"/>
      <c r="P580" s="230">
        <f>O580*H580</f>
        <v>0</v>
      </c>
      <c r="Q580" s="230">
        <v>0.02</v>
      </c>
      <c r="R580" s="230">
        <f>Q580*H580</f>
        <v>0.22</v>
      </c>
      <c r="S580" s="230">
        <v>0</v>
      </c>
      <c r="T580" s="23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2" t="s">
        <v>336</v>
      </c>
      <c r="AT580" s="232" t="s">
        <v>285</v>
      </c>
      <c r="AU580" s="232" t="s">
        <v>21</v>
      </c>
      <c r="AY580" s="17" t="s">
        <v>132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17" t="s">
        <v>91</v>
      </c>
      <c r="BK580" s="233">
        <f>ROUND(I580*H580,2)</f>
        <v>0</v>
      </c>
      <c r="BL580" s="17" t="s">
        <v>236</v>
      </c>
      <c r="BM580" s="232" t="s">
        <v>743</v>
      </c>
    </row>
    <row r="581" s="2" customFormat="1">
      <c r="A581" s="39"/>
      <c r="B581" s="40"/>
      <c r="C581" s="41"/>
      <c r="D581" s="234" t="s">
        <v>141</v>
      </c>
      <c r="E581" s="41"/>
      <c r="F581" s="235" t="s">
        <v>742</v>
      </c>
      <c r="G581" s="41"/>
      <c r="H581" s="41"/>
      <c r="I581" s="236"/>
      <c r="J581" s="41"/>
      <c r="K581" s="41"/>
      <c r="L581" s="45"/>
      <c r="M581" s="237"/>
      <c r="N581" s="238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7" t="s">
        <v>141</v>
      </c>
      <c r="AU581" s="17" t="s">
        <v>21</v>
      </c>
    </row>
    <row r="582" s="2" customFormat="1" ht="24.15" customHeight="1">
      <c r="A582" s="39"/>
      <c r="B582" s="40"/>
      <c r="C582" s="221" t="s">
        <v>744</v>
      </c>
      <c r="D582" s="221" t="s">
        <v>134</v>
      </c>
      <c r="E582" s="222" t="s">
        <v>745</v>
      </c>
      <c r="F582" s="223" t="s">
        <v>746</v>
      </c>
      <c r="G582" s="224" t="s">
        <v>258</v>
      </c>
      <c r="H582" s="225">
        <v>0.221</v>
      </c>
      <c r="I582" s="226"/>
      <c r="J582" s="227">
        <f>ROUND(I582*H582,2)</f>
        <v>0</v>
      </c>
      <c r="K582" s="223" t="s">
        <v>138</v>
      </c>
      <c r="L582" s="45"/>
      <c r="M582" s="228" t="s">
        <v>1</v>
      </c>
      <c r="N582" s="229" t="s">
        <v>48</v>
      </c>
      <c r="O582" s="92"/>
      <c r="P582" s="230">
        <f>O582*H582</f>
        <v>0</v>
      </c>
      <c r="Q582" s="230">
        <v>0</v>
      </c>
      <c r="R582" s="230">
        <f>Q582*H582</f>
        <v>0</v>
      </c>
      <c r="S582" s="230">
        <v>0</v>
      </c>
      <c r="T582" s="23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2" t="s">
        <v>236</v>
      </c>
      <c r="AT582" s="232" t="s">
        <v>134</v>
      </c>
      <c r="AU582" s="232" t="s">
        <v>21</v>
      </c>
      <c r="AY582" s="17" t="s">
        <v>132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17" t="s">
        <v>91</v>
      </c>
      <c r="BK582" s="233">
        <f>ROUND(I582*H582,2)</f>
        <v>0</v>
      </c>
      <c r="BL582" s="17" t="s">
        <v>236</v>
      </c>
      <c r="BM582" s="232" t="s">
        <v>747</v>
      </c>
    </row>
    <row r="583" s="2" customFormat="1">
      <c r="A583" s="39"/>
      <c r="B583" s="40"/>
      <c r="C583" s="41"/>
      <c r="D583" s="234" t="s">
        <v>141</v>
      </c>
      <c r="E583" s="41"/>
      <c r="F583" s="235" t="s">
        <v>748</v>
      </c>
      <c r="G583" s="41"/>
      <c r="H583" s="41"/>
      <c r="I583" s="236"/>
      <c r="J583" s="41"/>
      <c r="K583" s="41"/>
      <c r="L583" s="45"/>
      <c r="M583" s="237"/>
      <c r="N583" s="238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7" t="s">
        <v>141</v>
      </c>
      <c r="AU583" s="17" t="s">
        <v>21</v>
      </c>
    </row>
    <row r="584" s="12" customFormat="1" ht="25.92" customHeight="1">
      <c r="A584" s="12"/>
      <c r="B584" s="205"/>
      <c r="C584" s="206"/>
      <c r="D584" s="207" t="s">
        <v>82</v>
      </c>
      <c r="E584" s="208" t="s">
        <v>285</v>
      </c>
      <c r="F584" s="208" t="s">
        <v>749</v>
      </c>
      <c r="G584" s="206"/>
      <c r="H584" s="206"/>
      <c r="I584" s="209"/>
      <c r="J584" s="210">
        <f>BK584</f>
        <v>0</v>
      </c>
      <c r="K584" s="206"/>
      <c r="L584" s="211"/>
      <c r="M584" s="212"/>
      <c r="N584" s="213"/>
      <c r="O584" s="213"/>
      <c r="P584" s="214">
        <f>P585</f>
        <v>0</v>
      </c>
      <c r="Q584" s="213"/>
      <c r="R584" s="214">
        <f>R585</f>
        <v>8.2000000000000011</v>
      </c>
      <c r="S584" s="213"/>
      <c r="T584" s="215">
        <f>T585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6" t="s">
        <v>152</v>
      </c>
      <c r="AT584" s="217" t="s">
        <v>82</v>
      </c>
      <c r="AU584" s="217" t="s">
        <v>83</v>
      </c>
      <c r="AY584" s="216" t="s">
        <v>132</v>
      </c>
      <c r="BK584" s="218">
        <f>BK585</f>
        <v>0</v>
      </c>
    </row>
    <row r="585" s="12" customFormat="1" ht="22.8" customHeight="1">
      <c r="A585" s="12"/>
      <c r="B585" s="205"/>
      <c r="C585" s="206"/>
      <c r="D585" s="207" t="s">
        <v>82</v>
      </c>
      <c r="E585" s="219" t="s">
        <v>750</v>
      </c>
      <c r="F585" s="219" t="s">
        <v>751</v>
      </c>
      <c r="G585" s="206"/>
      <c r="H585" s="206"/>
      <c r="I585" s="209"/>
      <c r="J585" s="220">
        <f>BK585</f>
        <v>0</v>
      </c>
      <c r="K585" s="206"/>
      <c r="L585" s="211"/>
      <c r="M585" s="212"/>
      <c r="N585" s="213"/>
      <c r="O585" s="213"/>
      <c r="P585" s="214">
        <f>SUM(P586:P587)</f>
        <v>0</v>
      </c>
      <c r="Q585" s="213"/>
      <c r="R585" s="214">
        <f>SUM(R586:R587)</f>
        <v>8.2000000000000011</v>
      </c>
      <c r="S585" s="213"/>
      <c r="T585" s="215">
        <f>SUM(T586:T587)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6" t="s">
        <v>152</v>
      </c>
      <c r="AT585" s="217" t="s">
        <v>82</v>
      </c>
      <c r="AU585" s="217" t="s">
        <v>91</v>
      </c>
      <c r="AY585" s="216" t="s">
        <v>132</v>
      </c>
      <c r="BK585" s="218">
        <f>SUM(BK586:BK587)</f>
        <v>0</v>
      </c>
    </row>
    <row r="586" s="2" customFormat="1" ht="16.5" customHeight="1">
      <c r="A586" s="39"/>
      <c r="B586" s="40"/>
      <c r="C586" s="221" t="s">
        <v>586</v>
      </c>
      <c r="D586" s="221" t="s">
        <v>134</v>
      </c>
      <c r="E586" s="222" t="s">
        <v>752</v>
      </c>
      <c r="F586" s="223" t="s">
        <v>753</v>
      </c>
      <c r="G586" s="224" t="s">
        <v>196</v>
      </c>
      <c r="H586" s="225">
        <v>41</v>
      </c>
      <c r="I586" s="226"/>
      <c r="J586" s="227">
        <f>ROUND(I586*H586,2)</f>
        <v>0</v>
      </c>
      <c r="K586" s="223" t="s">
        <v>1</v>
      </c>
      <c r="L586" s="45"/>
      <c r="M586" s="228" t="s">
        <v>1</v>
      </c>
      <c r="N586" s="229" t="s">
        <v>48</v>
      </c>
      <c r="O586" s="92"/>
      <c r="P586" s="230">
        <f>O586*H586</f>
        <v>0</v>
      </c>
      <c r="Q586" s="230">
        <v>0.20000000000000001</v>
      </c>
      <c r="R586" s="230">
        <f>Q586*H586</f>
        <v>8.2000000000000011</v>
      </c>
      <c r="S586" s="230">
        <v>0</v>
      </c>
      <c r="T586" s="231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2" t="s">
        <v>519</v>
      </c>
      <c r="AT586" s="232" t="s">
        <v>134</v>
      </c>
      <c r="AU586" s="232" t="s">
        <v>21</v>
      </c>
      <c r="AY586" s="17" t="s">
        <v>132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7" t="s">
        <v>91</v>
      </c>
      <c r="BK586" s="233">
        <f>ROUND(I586*H586,2)</f>
        <v>0</v>
      </c>
      <c r="BL586" s="17" t="s">
        <v>519</v>
      </c>
      <c r="BM586" s="232" t="s">
        <v>754</v>
      </c>
    </row>
    <row r="587" s="2" customFormat="1">
      <c r="A587" s="39"/>
      <c r="B587" s="40"/>
      <c r="C587" s="41"/>
      <c r="D587" s="234" t="s">
        <v>141</v>
      </c>
      <c r="E587" s="41"/>
      <c r="F587" s="235" t="s">
        <v>755</v>
      </c>
      <c r="G587" s="41"/>
      <c r="H587" s="41"/>
      <c r="I587" s="236"/>
      <c r="J587" s="41"/>
      <c r="K587" s="41"/>
      <c r="L587" s="45"/>
      <c r="M587" s="281"/>
      <c r="N587" s="282"/>
      <c r="O587" s="283"/>
      <c r="P587" s="283"/>
      <c r="Q587" s="283"/>
      <c r="R587" s="283"/>
      <c r="S587" s="283"/>
      <c r="T587" s="284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7" t="s">
        <v>141</v>
      </c>
      <c r="AU587" s="17" t="s">
        <v>21</v>
      </c>
    </row>
    <row r="588" s="2" customFormat="1" ht="6.96" customHeight="1">
      <c r="A588" s="39"/>
      <c r="B588" s="67"/>
      <c r="C588" s="68"/>
      <c r="D588" s="68"/>
      <c r="E588" s="68"/>
      <c r="F588" s="68"/>
      <c r="G588" s="68"/>
      <c r="H588" s="68"/>
      <c r="I588" s="68"/>
      <c r="J588" s="68"/>
      <c r="K588" s="68"/>
      <c r="L588" s="45"/>
      <c r="M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</row>
  </sheetData>
  <sheetProtection sheet="1" autoFilter="0" formatColumns="0" formatRows="0" objects="1" scenarios="1" spinCount="100000" saltValue="FucV1ZMD/tRksT8JUy05sJpYDe7iINLcHM5ZgZHKgdotrGuZzZfl3rOrLt+E7iPlWLuxpVSVt6YH1hTN/BKl/A==" hashValue="D4DIpkVjArxPqcKcb0sY7AYoPd3ptVWhTLc/dGiZ/9OvRV8qQ+TxNrWCK7PE5vlq8RzbUoiY8hZxVdEJumtSOQ==" algorithmName="SHA-512" password="CC35"/>
  <autoFilter ref="C127:K587"/>
  <mergeCells count="9">
    <mergeCell ref="E7:H7"/>
    <mergeCell ref="E9:H9"/>
    <mergeCell ref="E18:H18"/>
    <mergeCell ref="E27:H27"/>
    <mergeCell ref="E84:H84"/>
    <mergeCell ref="E86:H8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96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Autobusové zastávky v obci Křižatky- II etapa 2 - index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97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756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46" t="s">
        <v>26</v>
      </c>
      <c r="E13" s="39"/>
      <c r="F13" s="147" t="s">
        <v>27</v>
      </c>
      <c r="G13" s="39"/>
      <c r="H13" s="39"/>
      <c r="I13" s="146" t="s">
        <v>28</v>
      </c>
      <c r="J13" s="147" t="s">
        <v>29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Králův Dvůr</v>
      </c>
      <c r="F15" s="39"/>
      <c r="G15" s="39"/>
      <c r="H15" s="39"/>
      <c r="I15" s="141" t="s">
        <v>33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34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33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36</v>
      </c>
      <c r="E20" s="39"/>
      <c r="F20" s="39"/>
      <c r="G20" s="39"/>
      <c r="H20" s="39"/>
      <c r="I20" s="141" t="s">
        <v>31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37</v>
      </c>
      <c r="F21" s="39"/>
      <c r="G21" s="39"/>
      <c r="H21" s="39"/>
      <c r="I21" s="141" t="s">
        <v>33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39</v>
      </c>
      <c r="E23" s="39"/>
      <c r="F23" s="39"/>
      <c r="G23" s="39"/>
      <c r="H23" s="39"/>
      <c r="I23" s="141" t="s">
        <v>31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33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43</v>
      </c>
      <c r="E30" s="39"/>
      <c r="F30" s="39"/>
      <c r="G30" s="39"/>
      <c r="H30" s="39"/>
      <c r="I30" s="39"/>
      <c r="J30" s="154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45</v>
      </c>
      <c r="G32" s="39"/>
      <c r="H32" s="39"/>
      <c r="I32" s="155" t="s">
        <v>44</v>
      </c>
      <c r="J32" s="155" t="s">
        <v>46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47</v>
      </c>
      <c r="E33" s="141" t="s">
        <v>48</v>
      </c>
      <c r="F33" s="157">
        <f>ROUND((SUM(BE120:BE146)),  2)</f>
        <v>0</v>
      </c>
      <c r="G33" s="39"/>
      <c r="H33" s="39"/>
      <c r="I33" s="158">
        <v>0.20999999999999999</v>
      </c>
      <c r="J33" s="157">
        <f>ROUND(((SUM(BE120:BE146))*I33),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49</v>
      </c>
      <c r="F34" s="157">
        <f>ROUND((SUM(BF120:BF146)),  2)</f>
        <v>0</v>
      </c>
      <c r="G34" s="39"/>
      <c r="H34" s="39"/>
      <c r="I34" s="158">
        <v>0.14999999999999999</v>
      </c>
      <c r="J34" s="157">
        <f>ROUND(((SUM(BF120:BF146))*I34),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50</v>
      </c>
      <c r="F35" s="157">
        <f>ROUND((SUM(BG120:BG146)),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51</v>
      </c>
      <c r="F36" s="157">
        <f>ROUND((SUM(BH120:BH146)),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52</v>
      </c>
      <c r="F37" s="157">
        <f>ROUND((SUM(BI120:BI146)),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53</v>
      </c>
      <c r="E39" s="161"/>
      <c r="F39" s="161"/>
      <c r="G39" s="162" t="s">
        <v>54</v>
      </c>
      <c r="H39" s="163" t="s">
        <v>55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2" customFormat="1" ht="14.4" customHeight="1">
      <c r="B49" s="64"/>
      <c r="D49" s="166" t="s">
        <v>56</v>
      </c>
      <c r="E49" s="167"/>
      <c r="F49" s="167"/>
      <c r="G49" s="166" t="s">
        <v>57</v>
      </c>
      <c r="H49" s="167"/>
      <c r="I49" s="167"/>
      <c r="J49" s="167"/>
      <c r="K49" s="167"/>
      <c r="L49" s="64"/>
    </row>
    <row r="50">
      <c r="B50" s="20"/>
      <c r="L50" s="20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 s="2" customFormat="1">
      <c r="A60" s="39"/>
      <c r="B60" s="45"/>
      <c r="C60" s="39"/>
      <c r="D60" s="168" t="s">
        <v>58</v>
      </c>
      <c r="E60" s="169"/>
      <c r="F60" s="170" t="s">
        <v>59</v>
      </c>
      <c r="G60" s="168" t="s">
        <v>58</v>
      </c>
      <c r="H60" s="169"/>
      <c r="I60" s="169"/>
      <c r="J60" s="171" t="s">
        <v>59</v>
      </c>
      <c r="K60" s="169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0"/>
      <c r="L61" s="20"/>
    </row>
    <row r="62">
      <c r="B62" s="20"/>
      <c r="L62" s="20"/>
    </row>
    <row r="63">
      <c r="B63" s="20"/>
      <c r="L63" s="20"/>
    </row>
    <row r="64" s="2" customFormat="1">
      <c r="A64" s="39"/>
      <c r="B64" s="45"/>
      <c r="C64" s="39"/>
      <c r="D64" s="166" t="s">
        <v>60</v>
      </c>
      <c r="E64" s="172"/>
      <c r="F64" s="172"/>
      <c r="G64" s="166" t="s">
        <v>61</v>
      </c>
      <c r="H64" s="172"/>
      <c r="I64" s="172"/>
      <c r="J64" s="172"/>
      <c r="K64" s="172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0"/>
      <c r="L65" s="2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 s="2" customFormat="1">
      <c r="A75" s="39"/>
      <c r="B75" s="45"/>
      <c r="C75" s="39"/>
      <c r="D75" s="168" t="s">
        <v>58</v>
      </c>
      <c r="E75" s="169"/>
      <c r="F75" s="170" t="s">
        <v>59</v>
      </c>
      <c r="G75" s="168" t="s">
        <v>58</v>
      </c>
      <c r="H75" s="169"/>
      <c r="I75" s="169"/>
      <c r="J75" s="171" t="s">
        <v>59</v>
      </c>
      <c r="K75" s="169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3"/>
      <c r="C76" s="174"/>
      <c r="D76" s="174"/>
      <c r="E76" s="174"/>
      <c r="F76" s="174"/>
      <c r="G76" s="174"/>
      <c r="H76" s="174"/>
      <c r="I76" s="174"/>
      <c r="J76" s="174"/>
      <c r="K76" s="17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5"/>
      <c r="C80" s="176"/>
      <c r="D80" s="176"/>
      <c r="E80" s="176"/>
      <c r="F80" s="176"/>
      <c r="G80" s="176"/>
      <c r="H80" s="176"/>
      <c r="I80" s="176"/>
      <c r="J80" s="176"/>
      <c r="K80" s="17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3" t="s">
        <v>99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7" t="str">
        <f>E7</f>
        <v>Autobusové zastávky v obci Křižatky- II etapa 2 - index</v>
      </c>
      <c r="F84" s="32"/>
      <c r="G84" s="32"/>
      <c r="H84" s="32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97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30" customHeight="1">
      <c r="A86" s="39"/>
      <c r="B86" s="40"/>
      <c r="C86" s="41"/>
      <c r="D86" s="41"/>
      <c r="E86" s="77" t="str">
        <f>E9</f>
        <v>08012021_SC_3 - Autobusové zakázky v obciKřižatky-II etapa 2 VRN a Ostatní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22</v>
      </c>
      <c r="D88" s="41"/>
      <c r="E88" s="41"/>
      <c r="F88" s="27" t="str">
        <f>F12</f>
        <v>Křížatky</v>
      </c>
      <c r="G88" s="41"/>
      <c r="H88" s="41"/>
      <c r="I88" s="32" t="s">
        <v>24</v>
      </c>
      <c r="J88" s="80" t="str">
        <f>IF(J12="","",J12)</f>
        <v>1. 3. 2021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2" t="s">
        <v>30</v>
      </c>
      <c r="D90" s="41"/>
      <c r="E90" s="41"/>
      <c r="F90" s="27" t="str">
        <f>E15</f>
        <v>Město Králův Dvůr</v>
      </c>
      <c r="G90" s="41"/>
      <c r="H90" s="41"/>
      <c r="I90" s="32" t="s">
        <v>36</v>
      </c>
      <c r="J90" s="37" t="str">
        <f>E21</f>
        <v>SunCad, s.r.o. Praha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34</v>
      </c>
      <c r="D91" s="41"/>
      <c r="E91" s="41"/>
      <c r="F91" s="27" t="str">
        <f>IF(E18="","",E18)</f>
        <v>Vyplň údaj</v>
      </c>
      <c r="G91" s="41"/>
      <c r="H91" s="41"/>
      <c r="I91" s="32" t="s">
        <v>39</v>
      </c>
      <c r="J91" s="37" t="str">
        <f>E24</f>
        <v>SunCad, s.r.o.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8" t="s">
        <v>100</v>
      </c>
      <c r="D93" s="179"/>
      <c r="E93" s="179"/>
      <c r="F93" s="179"/>
      <c r="G93" s="179"/>
      <c r="H93" s="179"/>
      <c r="I93" s="179"/>
      <c r="J93" s="180" t="s">
        <v>101</v>
      </c>
      <c r="K93" s="179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81" t="s">
        <v>102</v>
      </c>
      <c r="D95" s="41"/>
      <c r="E95" s="41"/>
      <c r="F95" s="41"/>
      <c r="G95" s="41"/>
      <c r="H95" s="41"/>
      <c r="I95" s="41"/>
      <c r="J95" s="111">
        <f>J120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7" t="s">
        <v>103</v>
      </c>
    </row>
    <row r="96" s="9" customFormat="1" ht="24.96" customHeight="1">
      <c r="A96" s="9"/>
      <c r="B96" s="182"/>
      <c r="C96" s="183"/>
      <c r="D96" s="184" t="s">
        <v>757</v>
      </c>
      <c r="E96" s="185"/>
      <c r="F96" s="185"/>
      <c r="G96" s="185"/>
      <c r="H96" s="185"/>
      <c r="I96" s="185"/>
      <c r="J96" s="186">
        <f>J121</f>
        <v>0</v>
      </c>
      <c r="K96" s="183"/>
      <c r="L96" s="187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8"/>
      <c r="C97" s="189"/>
      <c r="D97" s="190" t="s">
        <v>758</v>
      </c>
      <c r="E97" s="191"/>
      <c r="F97" s="191"/>
      <c r="G97" s="191"/>
      <c r="H97" s="191"/>
      <c r="I97" s="191"/>
      <c r="J97" s="192">
        <f>J122</f>
        <v>0</v>
      </c>
      <c r="K97" s="189"/>
      <c r="L97" s="19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8"/>
      <c r="C98" s="189"/>
      <c r="D98" s="190" t="s">
        <v>759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760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761</v>
      </c>
      <c r="E100" s="191"/>
      <c r="F100" s="191"/>
      <c r="G100" s="191"/>
      <c r="H100" s="191"/>
      <c r="I100" s="191"/>
      <c r="J100" s="192">
        <f>J141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3" t="s">
        <v>117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2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7" t="str">
        <f>E7</f>
        <v>Autobusové zastávky v obci Křižatky- II etapa 2 - index</v>
      </c>
      <c r="F110" s="32"/>
      <c r="G110" s="32"/>
      <c r="H110" s="32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2" t="s">
        <v>97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08012021_SC_3 - Autobusové zakázky v obciKřižatky-II etapa 2 VRN a Ostatní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22</v>
      </c>
      <c r="D114" s="41"/>
      <c r="E114" s="41"/>
      <c r="F114" s="27" t="str">
        <f>F12</f>
        <v>Křížatky</v>
      </c>
      <c r="G114" s="41"/>
      <c r="H114" s="41"/>
      <c r="I114" s="32" t="s">
        <v>24</v>
      </c>
      <c r="J114" s="80" t="str">
        <f>IF(J12="","",J12)</f>
        <v>1. 3. 2021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2" t="s">
        <v>30</v>
      </c>
      <c r="D116" s="41"/>
      <c r="E116" s="41"/>
      <c r="F116" s="27" t="str">
        <f>E15</f>
        <v>Město Králův Dvůr</v>
      </c>
      <c r="G116" s="41"/>
      <c r="H116" s="41"/>
      <c r="I116" s="32" t="s">
        <v>36</v>
      </c>
      <c r="J116" s="37" t="str">
        <f>E21</f>
        <v>SunCad, s.r.o. Praha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2" t="s">
        <v>34</v>
      </c>
      <c r="D117" s="41"/>
      <c r="E117" s="41"/>
      <c r="F117" s="27" t="str">
        <f>IF(E18="","",E18)</f>
        <v>Vyplň údaj</v>
      </c>
      <c r="G117" s="41"/>
      <c r="H117" s="41"/>
      <c r="I117" s="32" t="s">
        <v>39</v>
      </c>
      <c r="J117" s="37" t="str">
        <f>E24</f>
        <v>SunCad, s.r.o. Praha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4"/>
      <c r="B119" s="195"/>
      <c r="C119" s="196" t="s">
        <v>118</v>
      </c>
      <c r="D119" s="197" t="s">
        <v>68</v>
      </c>
      <c r="E119" s="197" t="s">
        <v>64</v>
      </c>
      <c r="F119" s="197" t="s">
        <v>65</v>
      </c>
      <c r="G119" s="197" t="s">
        <v>119</v>
      </c>
      <c r="H119" s="197" t="s">
        <v>120</v>
      </c>
      <c r="I119" s="197" t="s">
        <v>121</v>
      </c>
      <c r="J119" s="197" t="s">
        <v>101</v>
      </c>
      <c r="K119" s="198" t="s">
        <v>122</v>
      </c>
      <c r="L119" s="199"/>
      <c r="M119" s="101" t="s">
        <v>1</v>
      </c>
      <c r="N119" s="102" t="s">
        <v>47</v>
      </c>
      <c r="O119" s="102" t="s">
        <v>123</v>
      </c>
      <c r="P119" s="102" t="s">
        <v>124</v>
      </c>
      <c r="Q119" s="102" t="s">
        <v>125</v>
      </c>
      <c r="R119" s="102" t="s">
        <v>126</v>
      </c>
      <c r="S119" s="102" t="s">
        <v>127</v>
      </c>
      <c r="T119" s="103" t="s">
        <v>128</v>
      </c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/>
      <c r="AE119" s="194"/>
    </row>
    <row r="120" s="2" customFormat="1" ht="22.8" customHeight="1">
      <c r="A120" s="39"/>
      <c r="B120" s="40"/>
      <c r="C120" s="108" t="s">
        <v>129</v>
      </c>
      <c r="D120" s="41"/>
      <c r="E120" s="41"/>
      <c r="F120" s="41"/>
      <c r="G120" s="41"/>
      <c r="H120" s="41"/>
      <c r="I120" s="41"/>
      <c r="J120" s="200">
        <f>BK120</f>
        <v>0</v>
      </c>
      <c r="K120" s="41"/>
      <c r="L120" s="45"/>
      <c r="M120" s="104"/>
      <c r="N120" s="201"/>
      <c r="O120" s="105"/>
      <c r="P120" s="202">
        <f>P121</f>
        <v>0</v>
      </c>
      <c r="Q120" s="105"/>
      <c r="R120" s="202">
        <f>R121</f>
        <v>0</v>
      </c>
      <c r="S120" s="105"/>
      <c r="T120" s="203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7" t="s">
        <v>82</v>
      </c>
      <c r="AU120" s="17" t="s">
        <v>103</v>
      </c>
      <c r="BK120" s="204">
        <f>BK121</f>
        <v>0</v>
      </c>
    </row>
    <row r="121" s="12" customFormat="1" ht="25.92" customHeight="1">
      <c r="A121" s="12"/>
      <c r="B121" s="205"/>
      <c r="C121" s="206"/>
      <c r="D121" s="207" t="s">
        <v>82</v>
      </c>
      <c r="E121" s="208" t="s">
        <v>762</v>
      </c>
      <c r="F121" s="208" t="s">
        <v>763</v>
      </c>
      <c r="G121" s="206"/>
      <c r="H121" s="206"/>
      <c r="I121" s="209"/>
      <c r="J121" s="210">
        <f>BK121</f>
        <v>0</v>
      </c>
      <c r="K121" s="206"/>
      <c r="L121" s="211"/>
      <c r="M121" s="212"/>
      <c r="N121" s="213"/>
      <c r="O121" s="213"/>
      <c r="P121" s="214">
        <f>P122+P131+P136+P141</f>
        <v>0</v>
      </c>
      <c r="Q121" s="213"/>
      <c r="R121" s="214">
        <f>R122+R131+R136+R141</f>
        <v>0</v>
      </c>
      <c r="S121" s="213"/>
      <c r="T121" s="215">
        <f>T122+T131+T136+T141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163</v>
      </c>
      <c r="AT121" s="217" t="s">
        <v>82</v>
      </c>
      <c r="AU121" s="217" t="s">
        <v>83</v>
      </c>
      <c r="AY121" s="216" t="s">
        <v>132</v>
      </c>
      <c r="BK121" s="218">
        <f>BK122+BK131+BK136+BK141</f>
        <v>0</v>
      </c>
    </row>
    <row r="122" s="12" customFormat="1" ht="22.8" customHeight="1">
      <c r="A122" s="12"/>
      <c r="B122" s="205"/>
      <c r="C122" s="206"/>
      <c r="D122" s="207" t="s">
        <v>82</v>
      </c>
      <c r="E122" s="219" t="s">
        <v>764</v>
      </c>
      <c r="F122" s="219" t="s">
        <v>765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SUM(P123:P130)</f>
        <v>0</v>
      </c>
      <c r="Q122" s="213"/>
      <c r="R122" s="214">
        <f>SUM(R123:R130)</f>
        <v>0</v>
      </c>
      <c r="S122" s="213"/>
      <c r="T122" s="215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163</v>
      </c>
      <c r="AT122" s="217" t="s">
        <v>82</v>
      </c>
      <c r="AU122" s="217" t="s">
        <v>91</v>
      </c>
      <c r="AY122" s="216" t="s">
        <v>132</v>
      </c>
      <c r="BK122" s="218">
        <f>SUM(BK123:BK130)</f>
        <v>0</v>
      </c>
    </row>
    <row r="123" s="2" customFormat="1" ht="16.5" customHeight="1">
      <c r="A123" s="39"/>
      <c r="B123" s="40"/>
      <c r="C123" s="221" t="s">
        <v>91</v>
      </c>
      <c r="D123" s="221" t="s">
        <v>134</v>
      </c>
      <c r="E123" s="222" t="s">
        <v>766</v>
      </c>
      <c r="F123" s="223" t="s">
        <v>765</v>
      </c>
      <c r="G123" s="224" t="s">
        <v>365</v>
      </c>
      <c r="H123" s="225">
        <v>1</v>
      </c>
      <c r="I123" s="226"/>
      <c r="J123" s="227">
        <f>ROUND(I123*H123,2)</f>
        <v>0</v>
      </c>
      <c r="K123" s="223" t="s">
        <v>582</v>
      </c>
      <c r="L123" s="45"/>
      <c r="M123" s="228" t="s">
        <v>1</v>
      </c>
      <c r="N123" s="229" t="s">
        <v>48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767</v>
      </c>
      <c r="AT123" s="232" t="s">
        <v>134</v>
      </c>
      <c r="AU123" s="232" t="s">
        <v>21</v>
      </c>
      <c r="AY123" s="17" t="s">
        <v>132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91</v>
      </c>
      <c r="BK123" s="233">
        <f>ROUND(I123*H123,2)</f>
        <v>0</v>
      </c>
      <c r="BL123" s="17" t="s">
        <v>767</v>
      </c>
      <c r="BM123" s="232" t="s">
        <v>768</v>
      </c>
    </row>
    <row r="124" s="2" customFormat="1">
      <c r="A124" s="39"/>
      <c r="B124" s="40"/>
      <c r="C124" s="41"/>
      <c r="D124" s="234" t="s">
        <v>141</v>
      </c>
      <c r="E124" s="41"/>
      <c r="F124" s="235" t="s">
        <v>765</v>
      </c>
      <c r="G124" s="41"/>
      <c r="H124" s="41"/>
      <c r="I124" s="236"/>
      <c r="J124" s="41"/>
      <c r="K124" s="41"/>
      <c r="L124" s="45"/>
      <c r="M124" s="237"/>
      <c r="N124" s="23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141</v>
      </c>
      <c r="AU124" s="17" t="s">
        <v>21</v>
      </c>
    </row>
    <row r="125" s="2" customFormat="1" ht="16.5" customHeight="1">
      <c r="A125" s="39"/>
      <c r="B125" s="40"/>
      <c r="C125" s="221" t="s">
        <v>21</v>
      </c>
      <c r="D125" s="221" t="s">
        <v>134</v>
      </c>
      <c r="E125" s="222" t="s">
        <v>769</v>
      </c>
      <c r="F125" s="223" t="s">
        <v>770</v>
      </c>
      <c r="G125" s="224" t="s">
        <v>771</v>
      </c>
      <c r="H125" s="225">
        <v>1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48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767</v>
      </c>
      <c r="AT125" s="232" t="s">
        <v>134</v>
      </c>
      <c r="AU125" s="232" t="s">
        <v>21</v>
      </c>
      <c r="AY125" s="17" t="s">
        <v>132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91</v>
      </c>
      <c r="BK125" s="233">
        <f>ROUND(I125*H125,2)</f>
        <v>0</v>
      </c>
      <c r="BL125" s="17" t="s">
        <v>767</v>
      </c>
      <c r="BM125" s="232" t="s">
        <v>772</v>
      </c>
    </row>
    <row r="126" s="2" customFormat="1">
      <c r="A126" s="39"/>
      <c r="B126" s="40"/>
      <c r="C126" s="41"/>
      <c r="D126" s="234" t="s">
        <v>141</v>
      </c>
      <c r="E126" s="41"/>
      <c r="F126" s="235" t="s">
        <v>770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7" t="s">
        <v>141</v>
      </c>
      <c r="AU126" s="17" t="s">
        <v>21</v>
      </c>
    </row>
    <row r="127" s="2" customFormat="1" ht="16.5" customHeight="1">
      <c r="A127" s="39"/>
      <c r="B127" s="40"/>
      <c r="C127" s="221" t="s">
        <v>152</v>
      </c>
      <c r="D127" s="221" t="s">
        <v>134</v>
      </c>
      <c r="E127" s="222" t="s">
        <v>773</v>
      </c>
      <c r="F127" s="223" t="s">
        <v>774</v>
      </c>
      <c r="G127" s="224" t="s">
        <v>771</v>
      </c>
      <c r="H127" s="225">
        <v>1</v>
      </c>
      <c r="I127" s="226"/>
      <c r="J127" s="227">
        <f>ROUND(I127*H127,2)</f>
        <v>0</v>
      </c>
      <c r="K127" s="223" t="s">
        <v>1</v>
      </c>
      <c r="L127" s="45"/>
      <c r="M127" s="228" t="s">
        <v>1</v>
      </c>
      <c r="N127" s="229" t="s">
        <v>48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767</v>
      </c>
      <c r="AT127" s="232" t="s">
        <v>134</v>
      </c>
      <c r="AU127" s="232" t="s">
        <v>21</v>
      </c>
      <c r="AY127" s="17" t="s">
        <v>132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91</v>
      </c>
      <c r="BK127" s="233">
        <f>ROUND(I127*H127,2)</f>
        <v>0</v>
      </c>
      <c r="BL127" s="17" t="s">
        <v>767</v>
      </c>
      <c r="BM127" s="232" t="s">
        <v>775</v>
      </c>
    </row>
    <row r="128" s="2" customFormat="1">
      <c r="A128" s="39"/>
      <c r="B128" s="40"/>
      <c r="C128" s="41"/>
      <c r="D128" s="234" t="s">
        <v>141</v>
      </c>
      <c r="E128" s="41"/>
      <c r="F128" s="235" t="s">
        <v>774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141</v>
      </c>
      <c r="AU128" s="17" t="s">
        <v>21</v>
      </c>
    </row>
    <row r="129" s="2" customFormat="1" ht="16.5" customHeight="1">
      <c r="A129" s="39"/>
      <c r="B129" s="40"/>
      <c r="C129" s="221" t="s">
        <v>139</v>
      </c>
      <c r="D129" s="221" t="s">
        <v>134</v>
      </c>
      <c r="E129" s="222" t="s">
        <v>776</v>
      </c>
      <c r="F129" s="223" t="s">
        <v>777</v>
      </c>
      <c r="G129" s="224" t="s">
        <v>771</v>
      </c>
      <c r="H129" s="225">
        <v>1</v>
      </c>
      <c r="I129" s="226"/>
      <c r="J129" s="227">
        <f>ROUND(I129*H129,2)</f>
        <v>0</v>
      </c>
      <c r="K129" s="223" t="s">
        <v>1</v>
      </c>
      <c r="L129" s="45"/>
      <c r="M129" s="228" t="s">
        <v>1</v>
      </c>
      <c r="N129" s="229" t="s">
        <v>48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767</v>
      </c>
      <c r="AT129" s="232" t="s">
        <v>134</v>
      </c>
      <c r="AU129" s="232" t="s">
        <v>21</v>
      </c>
      <c r="AY129" s="17" t="s">
        <v>132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7" t="s">
        <v>91</v>
      </c>
      <c r="BK129" s="233">
        <f>ROUND(I129*H129,2)</f>
        <v>0</v>
      </c>
      <c r="BL129" s="17" t="s">
        <v>767</v>
      </c>
      <c r="BM129" s="232" t="s">
        <v>778</v>
      </c>
    </row>
    <row r="130" s="2" customFormat="1">
      <c r="A130" s="39"/>
      <c r="B130" s="40"/>
      <c r="C130" s="41"/>
      <c r="D130" s="234" t="s">
        <v>141</v>
      </c>
      <c r="E130" s="41"/>
      <c r="F130" s="235" t="s">
        <v>777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141</v>
      </c>
      <c r="AU130" s="17" t="s">
        <v>21</v>
      </c>
    </row>
    <row r="131" s="12" customFormat="1" ht="22.8" customHeight="1">
      <c r="A131" s="12"/>
      <c r="B131" s="205"/>
      <c r="C131" s="206"/>
      <c r="D131" s="207" t="s">
        <v>82</v>
      </c>
      <c r="E131" s="219" t="s">
        <v>779</v>
      </c>
      <c r="F131" s="219" t="s">
        <v>780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SUM(P132:P135)</f>
        <v>0</v>
      </c>
      <c r="Q131" s="213"/>
      <c r="R131" s="214">
        <f>SUM(R132:R135)</f>
        <v>0</v>
      </c>
      <c r="S131" s="213"/>
      <c r="T131" s="215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163</v>
      </c>
      <c r="AT131" s="217" t="s">
        <v>82</v>
      </c>
      <c r="AU131" s="217" t="s">
        <v>91</v>
      </c>
      <c r="AY131" s="216" t="s">
        <v>132</v>
      </c>
      <c r="BK131" s="218">
        <f>SUM(BK132:BK135)</f>
        <v>0</v>
      </c>
    </row>
    <row r="132" s="2" customFormat="1" ht="16.5" customHeight="1">
      <c r="A132" s="39"/>
      <c r="B132" s="40"/>
      <c r="C132" s="221" t="s">
        <v>163</v>
      </c>
      <c r="D132" s="221" t="s">
        <v>134</v>
      </c>
      <c r="E132" s="222" t="s">
        <v>781</v>
      </c>
      <c r="F132" s="223" t="s">
        <v>780</v>
      </c>
      <c r="G132" s="224" t="s">
        <v>771</v>
      </c>
      <c r="H132" s="225">
        <v>1</v>
      </c>
      <c r="I132" s="226"/>
      <c r="J132" s="227">
        <f>ROUND(I132*H132,2)</f>
        <v>0</v>
      </c>
      <c r="K132" s="223" t="s">
        <v>582</v>
      </c>
      <c r="L132" s="45"/>
      <c r="M132" s="228" t="s">
        <v>1</v>
      </c>
      <c r="N132" s="229" t="s">
        <v>48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767</v>
      </c>
      <c r="AT132" s="232" t="s">
        <v>134</v>
      </c>
      <c r="AU132" s="232" t="s">
        <v>21</v>
      </c>
      <c r="AY132" s="17" t="s">
        <v>132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7" t="s">
        <v>91</v>
      </c>
      <c r="BK132" s="233">
        <f>ROUND(I132*H132,2)</f>
        <v>0</v>
      </c>
      <c r="BL132" s="17" t="s">
        <v>767</v>
      </c>
      <c r="BM132" s="232" t="s">
        <v>782</v>
      </c>
    </row>
    <row r="133" s="2" customFormat="1">
      <c r="A133" s="39"/>
      <c r="B133" s="40"/>
      <c r="C133" s="41"/>
      <c r="D133" s="234" t="s">
        <v>141</v>
      </c>
      <c r="E133" s="41"/>
      <c r="F133" s="235" t="s">
        <v>780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141</v>
      </c>
      <c r="AU133" s="17" t="s">
        <v>21</v>
      </c>
    </row>
    <row r="134" s="14" customFormat="1">
      <c r="A134" s="14"/>
      <c r="B134" s="249"/>
      <c r="C134" s="250"/>
      <c r="D134" s="234" t="s">
        <v>143</v>
      </c>
      <c r="E134" s="251" t="s">
        <v>1</v>
      </c>
      <c r="F134" s="252" t="s">
        <v>91</v>
      </c>
      <c r="G134" s="250"/>
      <c r="H134" s="253">
        <v>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143</v>
      </c>
      <c r="AU134" s="259" t="s">
        <v>21</v>
      </c>
      <c r="AV134" s="14" t="s">
        <v>21</v>
      </c>
      <c r="AW134" s="14" t="s">
        <v>38</v>
      </c>
      <c r="AX134" s="14" t="s">
        <v>83</v>
      </c>
      <c r="AY134" s="259" t="s">
        <v>132</v>
      </c>
    </row>
    <row r="135" s="15" customFormat="1">
      <c r="A135" s="15"/>
      <c r="B135" s="260"/>
      <c r="C135" s="261"/>
      <c r="D135" s="234" t="s">
        <v>143</v>
      </c>
      <c r="E135" s="262" t="s">
        <v>1</v>
      </c>
      <c r="F135" s="263" t="s">
        <v>145</v>
      </c>
      <c r="G135" s="261"/>
      <c r="H135" s="264">
        <v>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143</v>
      </c>
      <c r="AU135" s="270" t="s">
        <v>21</v>
      </c>
      <c r="AV135" s="15" t="s">
        <v>139</v>
      </c>
      <c r="AW135" s="15" t="s">
        <v>38</v>
      </c>
      <c r="AX135" s="15" t="s">
        <v>91</v>
      </c>
      <c r="AY135" s="270" t="s">
        <v>132</v>
      </c>
    </row>
    <row r="136" s="12" customFormat="1" ht="22.8" customHeight="1">
      <c r="A136" s="12"/>
      <c r="B136" s="205"/>
      <c r="C136" s="206"/>
      <c r="D136" s="207" t="s">
        <v>82</v>
      </c>
      <c r="E136" s="219" t="s">
        <v>783</v>
      </c>
      <c r="F136" s="219" t="s">
        <v>784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SUM(P137:P140)</f>
        <v>0</v>
      </c>
      <c r="Q136" s="213"/>
      <c r="R136" s="214">
        <f>SUM(R137:R140)</f>
        <v>0</v>
      </c>
      <c r="S136" s="213"/>
      <c r="T136" s="215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6" t="s">
        <v>163</v>
      </c>
      <c r="AT136" s="217" t="s">
        <v>82</v>
      </c>
      <c r="AU136" s="217" t="s">
        <v>91</v>
      </c>
      <c r="AY136" s="216" t="s">
        <v>132</v>
      </c>
      <c r="BK136" s="218">
        <f>SUM(BK137:BK140)</f>
        <v>0</v>
      </c>
    </row>
    <row r="137" s="2" customFormat="1" ht="16.5" customHeight="1">
      <c r="A137" s="39"/>
      <c r="B137" s="40"/>
      <c r="C137" s="221" t="s">
        <v>168</v>
      </c>
      <c r="D137" s="221" t="s">
        <v>134</v>
      </c>
      <c r="E137" s="222" t="s">
        <v>785</v>
      </c>
      <c r="F137" s="223" t="s">
        <v>784</v>
      </c>
      <c r="G137" s="224" t="s">
        <v>771</v>
      </c>
      <c r="H137" s="225">
        <v>1</v>
      </c>
      <c r="I137" s="226"/>
      <c r="J137" s="227">
        <f>ROUND(I137*H137,2)</f>
        <v>0</v>
      </c>
      <c r="K137" s="223" t="s">
        <v>1</v>
      </c>
      <c r="L137" s="45"/>
      <c r="M137" s="228" t="s">
        <v>1</v>
      </c>
      <c r="N137" s="229" t="s">
        <v>48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767</v>
      </c>
      <c r="AT137" s="232" t="s">
        <v>134</v>
      </c>
      <c r="AU137" s="232" t="s">
        <v>21</v>
      </c>
      <c r="AY137" s="17" t="s">
        <v>132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91</v>
      </c>
      <c r="BK137" s="233">
        <f>ROUND(I137*H137,2)</f>
        <v>0</v>
      </c>
      <c r="BL137" s="17" t="s">
        <v>767</v>
      </c>
      <c r="BM137" s="232" t="s">
        <v>786</v>
      </c>
    </row>
    <row r="138" s="2" customFormat="1">
      <c r="A138" s="39"/>
      <c r="B138" s="40"/>
      <c r="C138" s="41"/>
      <c r="D138" s="234" t="s">
        <v>141</v>
      </c>
      <c r="E138" s="41"/>
      <c r="F138" s="235" t="s">
        <v>784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7" t="s">
        <v>141</v>
      </c>
      <c r="AU138" s="17" t="s">
        <v>21</v>
      </c>
    </row>
    <row r="139" s="2" customFormat="1" ht="16.5" customHeight="1">
      <c r="A139" s="39"/>
      <c r="B139" s="40"/>
      <c r="C139" s="221" t="s">
        <v>176</v>
      </c>
      <c r="D139" s="221" t="s">
        <v>134</v>
      </c>
      <c r="E139" s="222" t="s">
        <v>787</v>
      </c>
      <c r="F139" s="223" t="s">
        <v>788</v>
      </c>
      <c r="G139" s="224" t="s">
        <v>771</v>
      </c>
      <c r="H139" s="225">
        <v>1</v>
      </c>
      <c r="I139" s="226"/>
      <c r="J139" s="227">
        <f>ROUND(I139*H139,2)</f>
        <v>0</v>
      </c>
      <c r="K139" s="223" t="s">
        <v>1</v>
      </c>
      <c r="L139" s="45"/>
      <c r="M139" s="228" t="s">
        <v>1</v>
      </c>
      <c r="N139" s="229" t="s">
        <v>48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767</v>
      </c>
      <c r="AT139" s="232" t="s">
        <v>134</v>
      </c>
      <c r="AU139" s="232" t="s">
        <v>21</v>
      </c>
      <c r="AY139" s="17" t="s">
        <v>132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91</v>
      </c>
      <c r="BK139" s="233">
        <f>ROUND(I139*H139,2)</f>
        <v>0</v>
      </c>
      <c r="BL139" s="17" t="s">
        <v>767</v>
      </c>
      <c r="BM139" s="232" t="s">
        <v>789</v>
      </c>
    </row>
    <row r="140" s="2" customFormat="1">
      <c r="A140" s="39"/>
      <c r="B140" s="40"/>
      <c r="C140" s="41"/>
      <c r="D140" s="234" t="s">
        <v>141</v>
      </c>
      <c r="E140" s="41"/>
      <c r="F140" s="235" t="s">
        <v>788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141</v>
      </c>
      <c r="AU140" s="17" t="s">
        <v>21</v>
      </c>
    </row>
    <row r="141" s="12" customFormat="1" ht="22.8" customHeight="1">
      <c r="A141" s="12"/>
      <c r="B141" s="205"/>
      <c r="C141" s="206"/>
      <c r="D141" s="207" t="s">
        <v>82</v>
      </c>
      <c r="E141" s="219" t="s">
        <v>790</v>
      </c>
      <c r="F141" s="219" t="s">
        <v>791</v>
      </c>
      <c r="G141" s="206"/>
      <c r="H141" s="206"/>
      <c r="I141" s="209"/>
      <c r="J141" s="220">
        <f>BK141</f>
        <v>0</v>
      </c>
      <c r="K141" s="206"/>
      <c r="L141" s="211"/>
      <c r="M141" s="212"/>
      <c r="N141" s="213"/>
      <c r="O141" s="213"/>
      <c r="P141" s="214">
        <f>SUM(P142:P146)</f>
        <v>0</v>
      </c>
      <c r="Q141" s="213"/>
      <c r="R141" s="214">
        <f>SUM(R142:R146)</f>
        <v>0</v>
      </c>
      <c r="S141" s="213"/>
      <c r="T141" s="215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6" t="s">
        <v>163</v>
      </c>
      <c r="AT141" s="217" t="s">
        <v>82</v>
      </c>
      <c r="AU141" s="217" t="s">
        <v>91</v>
      </c>
      <c r="AY141" s="216" t="s">
        <v>132</v>
      </c>
      <c r="BK141" s="218">
        <f>SUM(BK142:BK146)</f>
        <v>0</v>
      </c>
    </row>
    <row r="142" s="2" customFormat="1" ht="16.5" customHeight="1">
      <c r="A142" s="39"/>
      <c r="B142" s="40"/>
      <c r="C142" s="221" t="s">
        <v>182</v>
      </c>
      <c r="D142" s="221" t="s">
        <v>134</v>
      </c>
      <c r="E142" s="222" t="s">
        <v>792</v>
      </c>
      <c r="F142" s="223" t="s">
        <v>791</v>
      </c>
      <c r="G142" s="224" t="s">
        <v>771</v>
      </c>
      <c r="H142" s="225">
        <v>1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767</v>
      </c>
      <c r="AT142" s="232" t="s">
        <v>134</v>
      </c>
      <c r="AU142" s="232" t="s">
        <v>21</v>
      </c>
      <c r="AY142" s="17" t="s">
        <v>132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91</v>
      </c>
      <c r="BK142" s="233">
        <f>ROUND(I142*H142,2)</f>
        <v>0</v>
      </c>
      <c r="BL142" s="17" t="s">
        <v>767</v>
      </c>
      <c r="BM142" s="232" t="s">
        <v>793</v>
      </c>
    </row>
    <row r="143" s="2" customFormat="1">
      <c r="A143" s="39"/>
      <c r="B143" s="40"/>
      <c r="C143" s="41"/>
      <c r="D143" s="234" t="s">
        <v>141</v>
      </c>
      <c r="E143" s="41"/>
      <c r="F143" s="235" t="s">
        <v>791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141</v>
      </c>
      <c r="AU143" s="17" t="s">
        <v>21</v>
      </c>
    </row>
    <row r="144" s="14" customFormat="1">
      <c r="A144" s="14"/>
      <c r="B144" s="249"/>
      <c r="C144" s="250"/>
      <c r="D144" s="234" t="s">
        <v>143</v>
      </c>
      <c r="E144" s="251" t="s">
        <v>1</v>
      </c>
      <c r="F144" s="252" t="s">
        <v>91</v>
      </c>
      <c r="G144" s="250"/>
      <c r="H144" s="253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143</v>
      </c>
      <c r="AU144" s="259" t="s">
        <v>21</v>
      </c>
      <c r="AV144" s="14" t="s">
        <v>21</v>
      </c>
      <c r="AW144" s="14" t="s">
        <v>38</v>
      </c>
      <c r="AX144" s="14" t="s">
        <v>91</v>
      </c>
      <c r="AY144" s="259" t="s">
        <v>132</v>
      </c>
    </row>
    <row r="145" s="2" customFormat="1" ht="16.5" customHeight="1">
      <c r="A145" s="39"/>
      <c r="B145" s="40"/>
      <c r="C145" s="221" t="s">
        <v>187</v>
      </c>
      <c r="D145" s="221" t="s">
        <v>134</v>
      </c>
      <c r="E145" s="222" t="s">
        <v>794</v>
      </c>
      <c r="F145" s="223" t="s">
        <v>795</v>
      </c>
      <c r="G145" s="224" t="s">
        <v>771</v>
      </c>
      <c r="H145" s="225">
        <v>1</v>
      </c>
      <c r="I145" s="226"/>
      <c r="J145" s="227">
        <f>ROUND(I145*H145,2)</f>
        <v>0</v>
      </c>
      <c r="K145" s="223" t="s">
        <v>1</v>
      </c>
      <c r="L145" s="45"/>
      <c r="M145" s="228" t="s">
        <v>1</v>
      </c>
      <c r="N145" s="229" t="s">
        <v>48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767</v>
      </c>
      <c r="AT145" s="232" t="s">
        <v>134</v>
      </c>
      <c r="AU145" s="232" t="s">
        <v>21</v>
      </c>
      <c r="AY145" s="17" t="s">
        <v>132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91</v>
      </c>
      <c r="BK145" s="233">
        <f>ROUND(I145*H145,2)</f>
        <v>0</v>
      </c>
      <c r="BL145" s="17" t="s">
        <v>767</v>
      </c>
      <c r="BM145" s="232" t="s">
        <v>796</v>
      </c>
    </row>
    <row r="146" s="2" customFormat="1">
      <c r="A146" s="39"/>
      <c r="B146" s="40"/>
      <c r="C146" s="41"/>
      <c r="D146" s="234" t="s">
        <v>141</v>
      </c>
      <c r="E146" s="41"/>
      <c r="F146" s="235" t="s">
        <v>795</v>
      </c>
      <c r="G146" s="41"/>
      <c r="H146" s="41"/>
      <c r="I146" s="236"/>
      <c r="J146" s="41"/>
      <c r="K146" s="41"/>
      <c r="L146" s="45"/>
      <c r="M146" s="281"/>
      <c r="N146" s="282"/>
      <c r="O146" s="283"/>
      <c r="P146" s="283"/>
      <c r="Q146" s="283"/>
      <c r="R146" s="283"/>
      <c r="S146" s="283"/>
      <c r="T146" s="28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141</v>
      </c>
      <c r="AU146" s="17" t="s">
        <v>21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x03waqeGvE0n3EZUOjEdyQhs1HdCEx4+JU62TRCaGJqFs8c+Y+7+AVahv8wDCRM82wkf6egZQGndx1AWwlt74A==" hashValue="eqeghKNmdVj3lMCelapD41iNFI5aEM63J5whgMF02f9jdO/bhbeNjWWmd05e3vZQMpjINm5rwlwh2+A+lOqNNQ==" algorithmName="SHA-512" password="CC35"/>
  <autoFilter ref="C119:K146"/>
  <mergeCells count="9">
    <mergeCell ref="E7:H7"/>
    <mergeCell ref="E9:H9"/>
    <mergeCell ref="E18:H18"/>
    <mergeCell ref="E27:H27"/>
    <mergeCell ref="E84:H84"/>
    <mergeCell ref="E86:H86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Knotek</dc:creator>
  <cp:lastModifiedBy>Jiri Knotek</cp:lastModifiedBy>
  <dcterms:created xsi:type="dcterms:W3CDTF">2022-01-09T10:05:12Z</dcterms:created>
  <dcterms:modified xsi:type="dcterms:W3CDTF">2022-01-09T10:05:20Z</dcterms:modified>
</cp:coreProperties>
</file>